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sipen-my.sharepoint.com/personal/clied_sipen_gov_do/Documents/Presupuesto 2022/Presupuesto-Plantilla/"/>
    </mc:Choice>
  </mc:AlternateContent>
  <xr:revisionPtr revIDLastSave="307" documentId="11_F6DA54CA1C4EF801C24BF00DB6C2D653FA0B21A0" xr6:coauthVersionLast="47" xr6:coauthVersionMax="47" xr10:uidLastSave="{3692C33C-F83A-4B23-88A4-3C9C6345250A}"/>
  <bookViews>
    <workbookView xWindow="-120" yWindow="-120" windowWidth="29040" windowHeight="15840" xr2:uid="{00000000-000D-0000-FFFF-FFFF00000000}"/>
  </bookViews>
  <sheets>
    <sheet name="Plantilla Presupuesto (2)" sheetId="4" r:id="rId1"/>
    <sheet name="Hoja1" sheetId="7" r:id="rId2"/>
    <sheet name="Resumen" sheetId="6" r:id="rId3"/>
  </sheets>
  <definedNames>
    <definedName name="_xlnm.Print_Area" localSheetId="0">'Plantilla Presupuesto (2)'!$A$1:$C$97</definedName>
    <definedName name="_xlnm.Print_Area" localSheetId="2">Resumen!$A$2:$E$152</definedName>
    <definedName name="_xlnm.Print_Titles" localSheetId="0">'Plantilla Presupuesto (2)'!$1:$7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8" i="6" l="1"/>
  <c r="C137" i="6"/>
  <c r="C151" i="6"/>
  <c r="C92" i="6"/>
  <c r="C38" i="6"/>
  <c r="B59" i="4" l="1"/>
  <c r="B56" i="4"/>
  <c r="B41" i="4"/>
  <c r="B36" i="4"/>
  <c r="B34" i="4"/>
  <c r="B31" i="4"/>
  <c r="B30" i="4"/>
  <c r="B29" i="4"/>
  <c r="B28" i="4"/>
  <c r="B26" i="4"/>
  <c r="B24" i="4"/>
  <c r="B21" i="4"/>
  <c r="B17" i="4"/>
  <c r="B16" i="4"/>
  <c r="B13" i="4"/>
  <c r="D56" i="6"/>
  <c r="B20" i="4" s="1"/>
  <c r="D90" i="6"/>
  <c r="D75" i="6"/>
  <c r="B23" i="4" s="1"/>
  <c r="D66" i="6"/>
  <c r="B22" i="4" s="1"/>
  <c r="D63" i="6"/>
  <c r="D53" i="6"/>
  <c r="B19" i="4" s="1"/>
  <c r="D51" i="6"/>
  <c r="B18" i="4" s="1"/>
  <c r="D49" i="6"/>
  <c r="D41" i="6"/>
  <c r="D148" i="6"/>
  <c r="D108" i="6"/>
  <c r="D91" i="6"/>
  <c r="D30" i="6"/>
  <c r="D140" i="6"/>
  <c r="B52" i="4" s="1"/>
  <c r="D131" i="6"/>
  <c r="D122" i="6"/>
  <c r="D115" i="6"/>
  <c r="B32" i="4" s="1"/>
  <c r="D106" i="6"/>
  <c r="D101" i="6"/>
  <c r="D97" i="6"/>
  <c r="B27" i="4" s="1"/>
  <c r="D95" i="6"/>
  <c r="G149" i="6" l="1"/>
  <c r="G141" i="6"/>
  <c r="F151" i="6"/>
  <c r="G151" i="6" s="1"/>
  <c r="F137" i="6"/>
  <c r="G136" i="6"/>
  <c r="G137" i="6" s="1"/>
  <c r="G131" i="6"/>
  <c r="F128" i="6"/>
  <c r="G108" i="6"/>
  <c r="G122" i="6" l="1"/>
  <c r="G115" i="6"/>
  <c r="G106" i="6"/>
  <c r="G105" i="6"/>
  <c r="G101" i="6"/>
  <c r="G97" i="6"/>
  <c r="G95" i="6"/>
  <c r="G66" i="6"/>
  <c r="F92" i="6"/>
  <c r="G91" i="6"/>
  <c r="G75" i="6"/>
  <c r="G63" i="6"/>
  <c r="G56" i="6"/>
  <c r="G53" i="6"/>
  <c r="G49" i="6"/>
  <c r="G42" i="6"/>
  <c r="F38" i="6"/>
  <c r="G35" i="6"/>
  <c r="G30" i="6"/>
  <c r="G27" i="6"/>
  <c r="G21" i="6"/>
  <c r="G14" i="6"/>
  <c r="D150" i="6"/>
  <c r="B60" i="4" s="1"/>
  <c r="D147" i="6"/>
  <c r="B57" i="4" s="1"/>
  <c r="D146" i="6"/>
  <c r="D144" i="6"/>
  <c r="D136" i="6"/>
  <c r="D35" i="6"/>
  <c r="B14" i="4" s="1"/>
  <c r="D27" i="6"/>
  <c r="B12" i="4" s="1"/>
  <c r="D21" i="6"/>
  <c r="B11" i="4" s="1"/>
  <c r="D14" i="6"/>
  <c r="B10" i="4" s="1"/>
  <c r="D38" i="6" l="1"/>
  <c r="F152" i="6"/>
  <c r="G128" i="6"/>
  <c r="D151" i="6"/>
  <c r="D137" i="6"/>
  <c r="D92" i="6"/>
  <c r="G92" i="6"/>
  <c r="C152" i="6"/>
  <c r="B55" i="4"/>
  <c r="D105" i="6"/>
  <c r="D128" i="6" l="1"/>
  <c r="G152" i="6"/>
  <c r="B73" i="4" l="1"/>
  <c r="B85" i="4" s="1"/>
  <c r="D152" i="6"/>
  <c r="C85" i="4"/>
</calcChain>
</file>

<file path=xl/sharedStrings.xml><?xml version="1.0" encoding="utf-8"?>
<sst xmlns="http://schemas.openxmlformats.org/spreadsheetml/2006/main" count="404" uniqueCount="392">
  <si>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</si>
  <si>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</si>
  <si>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</si>
  <si>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</si>
  <si>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</si>
  <si>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</si>
  <si>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</si>
  <si>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</si>
  <si>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</si>
  <si>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</si>
  <si>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</si>
  <si>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</si>
  <si>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</si>
  <si>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</si>
  <si>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</si>
  <si>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</si>
  <si>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</si>
  <si>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</si>
  <si>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</si>
  <si>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</si>
  <si>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</si>
  <si>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</si>
  <si>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</si>
  <si>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</si>
  <si>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</si>
  <si>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</si>
  <si>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</si>
  <si>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</si>
  <si>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</si>
  <si>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</si>
  <si>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</si>
  <si>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</si>
  <si>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</si>
  <si>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</si>
  <si>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</si>
  <si>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</si>
  <si>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</si>
  <si>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</si>
  <si>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</si>
  <si>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</si>
  <si>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</si>
  <si>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</si>
  <si>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</si>
  <si>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</si>
  <si>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</si>
  <si>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</si>
  <si>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</si>
  <si>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</si>
  <si>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</si>
  <si>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</si>
  <si>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</si>
  <si>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</si>
  <si>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</si>
  <si>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</si>
  <si>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</si>
  <si>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</si>
  <si>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</si>
  <si>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</si>
  <si>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</si>
  <si>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</si>
  <si>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</si>
  <si>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</si>
  <si>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</si>
  <si>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</si>
  <si>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</si>
  <si>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</si>
  <si>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</si>
  <si>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</si>
  <si>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</si>
  <si>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</si>
  <si>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</si>
  <si>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</si>
  <si>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</si>
  <si>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</si>
  <si>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</si>
  <si>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</si>
  <si>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</si>
  <si>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</si>
  <si>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</si>
  <si>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</si>
  <si>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</si>
  <si>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</si>
  <si>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</si>
  <si>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</si>
  <si>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</si>
  <si>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</si>
  <si>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Presupuesto de Gastos y Aplicaciones Financieras </t>
  </si>
  <si>
    <t>SUPERINTENDENCIA DE PENSIONES</t>
  </si>
  <si>
    <t>Ramón E. Contreras Genao</t>
  </si>
  <si>
    <t>Superintendente de Pensiones</t>
  </si>
  <si>
    <t>Ingresos</t>
  </si>
  <si>
    <t>Contribución Patronal</t>
  </si>
  <si>
    <t>Contribución Empleados</t>
  </si>
  <si>
    <t>Intereses Percibidos</t>
  </si>
  <si>
    <t>Otros Ingresos Diversos</t>
  </si>
  <si>
    <t>Otros Ingresos (Financieros)</t>
  </si>
  <si>
    <t>Total Ingresos</t>
  </si>
  <si>
    <t>GASTOS CORRIENTES</t>
  </si>
  <si>
    <t>Servicios Personales</t>
  </si>
  <si>
    <t>2.1.1.1.01</t>
  </si>
  <si>
    <t>Sueldos Fijos</t>
  </si>
  <si>
    <t>2.1.1.2.01</t>
  </si>
  <si>
    <t>Remuneración al Personal Contratado</t>
  </si>
  <si>
    <t>2.1.1.2.03</t>
  </si>
  <si>
    <t>Suplencias</t>
  </si>
  <si>
    <t>2.1.1.4.01</t>
  </si>
  <si>
    <t>Sueldo Anual No. 13</t>
  </si>
  <si>
    <t>2.1.1.5.01</t>
  </si>
  <si>
    <t>Prestaciones Económicas</t>
  </si>
  <si>
    <t>2.1.1.5.02</t>
  </si>
  <si>
    <t>Proporción de vacaciones No Disfrutadas</t>
  </si>
  <si>
    <t>2.1.1.6.01</t>
  </si>
  <si>
    <t>Vacaciones</t>
  </si>
  <si>
    <t>2.1.2.1.01</t>
  </si>
  <si>
    <t>Primas por Antigüedad</t>
  </si>
  <si>
    <t>2.1.2.2.01</t>
  </si>
  <si>
    <t>Compensación por Gastos de Alimenticios</t>
  </si>
  <si>
    <t>2.1.2.2.02</t>
  </si>
  <si>
    <t>Gratificaciones por Horas Extraordinarias</t>
  </si>
  <si>
    <t>2.1.2.2.04</t>
  </si>
  <si>
    <t>Prima de Transporte</t>
  </si>
  <si>
    <t>2.1.2.2.05</t>
  </si>
  <si>
    <t>Compensación Servicios de Seguridad</t>
  </si>
  <si>
    <t>2.1.2.2.06</t>
  </si>
  <si>
    <t>Compensación por Resultados</t>
  </si>
  <si>
    <t>2.1.3.1.01</t>
  </si>
  <si>
    <t>Dieta en el País</t>
  </si>
  <si>
    <t>2.1.3.2.01</t>
  </si>
  <si>
    <t>Gastos de Representación en el País</t>
  </si>
  <si>
    <t>2.1.3.2.02</t>
  </si>
  <si>
    <t>Gastos de Representación en el Exterior</t>
  </si>
  <si>
    <t>2.1.4.1.01</t>
  </si>
  <si>
    <t>Bonificaciones</t>
  </si>
  <si>
    <t>2.1.4.2.01</t>
  </si>
  <si>
    <t>Bono Escolar</t>
  </si>
  <si>
    <t>2.1.4.2.02</t>
  </si>
  <si>
    <t>Gratificaciones por Pasantias</t>
  </si>
  <si>
    <t>2.1.4.2.03</t>
  </si>
  <si>
    <t>Gratificaciones por Aniversario</t>
  </si>
  <si>
    <t>2.1.5.1.01</t>
  </si>
  <si>
    <t>Contribución al Seguro de Salud</t>
  </si>
  <si>
    <t>2.1.5.2.01</t>
  </si>
  <si>
    <t>Contribución al Seguro de Pensiones</t>
  </si>
  <si>
    <t>2.1.5.3.01</t>
  </si>
  <si>
    <t>Contribución al Seguro de Riesgos</t>
  </si>
  <si>
    <t>Sub-Total</t>
  </si>
  <si>
    <t/>
  </si>
  <si>
    <t>Servicios No Personales</t>
  </si>
  <si>
    <t>2.2.1.1.</t>
  </si>
  <si>
    <t>Radiocomunicaciones</t>
  </si>
  <si>
    <t>2.2.1.2</t>
  </si>
  <si>
    <t>Servicios Telefónico de Larga</t>
  </si>
  <si>
    <t>2.2.1.3</t>
  </si>
  <si>
    <t>Teléfono Local</t>
  </si>
  <si>
    <t>2.2.1.4</t>
  </si>
  <si>
    <t>Telefax y Correos</t>
  </si>
  <si>
    <t>2.2.1.5</t>
  </si>
  <si>
    <t>Servicio de Internet y Televisión</t>
  </si>
  <si>
    <t>2.2.1.6</t>
  </si>
  <si>
    <t>Electricidad</t>
  </si>
  <si>
    <t>2.2.1.7</t>
  </si>
  <si>
    <t>Agua</t>
  </si>
  <si>
    <t>2.2.1.8</t>
  </si>
  <si>
    <t>Recolección de Residuos Sólidos</t>
  </si>
  <si>
    <t>2.2.2.1</t>
  </si>
  <si>
    <t>Publicidad y Propaganda</t>
  </si>
  <si>
    <t>2.2.2.2</t>
  </si>
  <si>
    <t>Impresión y Encuadernación</t>
  </si>
  <si>
    <t>2.2.3.1</t>
  </si>
  <si>
    <t>Viáticos dentro del País</t>
  </si>
  <si>
    <t>2.2.3.2</t>
  </si>
  <si>
    <t>Viáticos fuera del País</t>
  </si>
  <si>
    <t>2.2.4.1</t>
  </si>
  <si>
    <t>Pasajes</t>
  </si>
  <si>
    <t>2.2.4.2</t>
  </si>
  <si>
    <t>Fletes</t>
  </si>
  <si>
    <t>2.2.4.4</t>
  </si>
  <si>
    <t>Peaje</t>
  </si>
  <si>
    <t>2.2.5.1</t>
  </si>
  <si>
    <t>Alquileres y Rentas de Edificios</t>
  </si>
  <si>
    <t>2.2.5.2</t>
  </si>
  <si>
    <t>Alquiler Equipos de Producción</t>
  </si>
  <si>
    <t>2.2.5.3.02</t>
  </si>
  <si>
    <t>Alquiler de Eq. de Computación</t>
  </si>
  <si>
    <t>2.2.5.3.03</t>
  </si>
  <si>
    <t>Alquiler de Eq. de Comunicación</t>
  </si>
  <si>
    <t>2.2.5.3.04</t>
  </si>
  <si>
    <t>Alquiler de Eq. de Ofic. y Muebles</t>
  </si>
  <si>
    <t>2.2.5.8</t>
  </si>
  <si>
    <t>Otros Alquileres</t>
  </si>
  <si>
    <t>2.2.6.1.01</t>
  </si>
  <si>
    <t xml:space="preserve">Seguro de Bienes Inmuebles </t>
  </si>
  <si>
    <t>2.2.6.1.02</t>
  </si>
  <si>
    <t>Seguro de Bienes Muebles</t>
  </si>
  <si>
    <t>2.2.6.1.03</t>
  </si>
  <si>
    <t>Seguros de Personas</t>
  </si>
  <si>
    <t>2.2.7.1.01</t>
  </si>
  <si>
    <t>Obras Menores en Edificación</t>
  </si>
  <si>
    <t>2.2.7.1.02</t>
  </si>
  <si>
    <t>Servicios Especiales  Mantenimiento</t>
  </si>
  <si>
    <t>2.2.7.1.03</t>
  </si>
  <si>
    <t>Limpieza, Desma de Tierra</t>
  </si>
  <si>
    <t>2.2.7.1.07</t>
  </si>
  <si>
    <t>Servicios de Pintura y Derivados Fines Embellec.</t>
  </si>
  <si>
    <t>2.2.7.2.01</t>
  </si>
  <si>
    <t>Mant. Rep. Máquinarias y Equipos</t>
  </si>
  <si>
    <t>2.2.7.2.02</t>
  </si>
  <si>
    <t>Mant. Rep. Equipos de Computadora</t>
  </si>
  <si>
    <t>2.2.7.2.05</t>
  </si>
  <si>
    <t>Mant. Rep. Equipos de Comunicación</t>
  </si>
  <si>
    <t>2.2.7.2.06</t>
  </si>
  <si>
    <t>Mant.y Rep. Equipos Transp Tracción Elevación</t>
  </si>
  <si>
    <t>2.2.7.2.08</t>
  </si>
  <si>
    <t>Servicios Mantenimiento, reparación, desmonte</t>
  </si>
  <si>
    <t>2.2.8.2.01</t>
  </si>
  <si>
    <t>Comisiones y Gastos Bancarios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</si>
  <si>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</si>
  <si>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</si>
  <si>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</si>
  <si>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</si>
  <si>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</si>
  <si>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</si>
  <si>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</si>
  <si>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</si>
  <si>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2.2.8.6.02</t>
  </si>
  <si>
    <t>Festividades</t>
  </si>
  <si>
    <t>2.2.8.6.04</t>
  </si>
  <si>
    <t>Actuaciones Artísticas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</si>
  <si>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</si>
  <si>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</si>
  <si>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</si>
  <si>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</si>
  <si>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</si>
  <si>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</si>
  <si>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2.2.8.7.05</t>
  </si>
  <si>
    <t>Servicios de Informática  y Sistema</t>
  </si>
  <si>
    <t>2.2.8.7.06</t>
  </si>
  <si>
    <t>Otros Servicios Técnicos Profesionales</t>
  </si>
  <si>
    <t>2.2.8.8.01</t>
  </si>
  <si>
    <t>Impuestos</t>
  </si>
  <si>
    <t>2.2.8.9.04</t>
  </si>
  <si>
    <t>Otros Gastos por Indemnización</t>
  </si>
  <si>
    <t>2.2.9.2</t>
  </si>
  <si>
    <t>Servicios de Alimentación</t>
  </si>
  <si>
    <t>Materiales y Suministros</t>
  </si>
  <si>
    <t>2.3.1.1.01</t>
  </si>
  <si>
    <t>Alimentos y Bebidas para Personas</t>
  </si>
  <si>
    <t>2.3.1.3.01</t>
  </si>
  <si>
    <t>Productos Agroforestales</t>
  </si>
  <si>
    <t>2.3.2.1.01</t>
  </si>
  <si>
    <t>Hilados y Telas</t>
  </si>
  <si>
    <t>2.3.2.2.01</t>
  </si>
  <si>
    <t>Acabados Textiles</t>
  </si>
  <si>
    <t>2.3.2.3.01</t>
  </si>
  <si>
    <t>Prenda de Vestir</t>
  </si>
  <si>
    <t>2.3.2.4.01</t>
  </si>
  <si>
    <t>Calzados</t>
  </si>
  <si>
    <t>2.3.3.1.01</t>
  </si>
  <si>
    <t>Papel de Escritorio</t>
  </si>
  <si>
    <t>2.3.3.2.01</t>
  </si>
  <si>
    <t>Productos de Papel y Cartón</t>
  </si>
  <si>
    <t>2.3.3.01</t>
  </si>
  <si>
    <t>Productos de Artes Gráficas</t>
  </si>
  <si>
    <t>2.3.3.4.01</t>
  </si>
  <si>
    <t>Libros, Revistas y Periódicos</t>
  </si>
  <si>
    <t>2.3.4.1.01</t>
  </si>
  <si>
    <t>Productos Medicinales</t>
  </si>
  <si>
    <t>2.3.5.3.01</t>
  </si>
  <si>
    <t>Llantas y Neumáticos</t>
  </si>
  <si>
    <t>2.3.5.5.01</t>
  </si>
  <si>
    <t>Artículos Plásticos</t>
  </si>
  <si>
    <t>2.3.6.1.01</t>
  </si>
  <si>
    <t>Productos de Cementos</t>
  </si>
  <si>
    <t>2.3.6.2.01</t>
  </si>
  <si>
    <t>Productos de Vidrios</t>
  </si>
  <si>
    <t>2.3.6.3.03</t>
  </si>
  <si>
    <t>Estructuras Metálicas Acabadas</t>
  </si>
  <si>
    <t>2.3.6.3.04</t>
  </si>
  <si>
    <t>Herramientas Menores</t>
  </si>
  <si>
    <t>2.3.6.3.06</t>
  </si>
  <si>
    <t>Accesorios de Metal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</si>
  <si>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</si>
  <si>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</si>
  <si>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</si>
  <si>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</si>
  <si>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</si>
  <si>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</si>
  <si>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</si>
  <si>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</si>
  <si>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2.3.7.1.06</t>
  </si>
  <si>
    <t>Lubricantes</t>
  </si>
  <si>
    <t>2.3.7.2.03</t>
  </si>
  <si>
    <t>Productos Químicos de Uso Personal</t>
  </si>
  <si>
    <t>2.3.7.2.06</t>
  </si>
  <si>
    <t>Pinturas Las Barnices</t>
  </si>
  <si>
    <t>2.3.9.1.01</t>
  </si>
  <si>
    <t>Material para  Limpieza</t>
  </si>
  <si>
    <t>2.3.9.2.01</t>
  </si>
  <si>
    <t>Utiles Escritorio Oficina</t>
  </si>
  <si>
    <t>2.3.9.5.01</t>
  </si>
  <si>
    <t>Utiles de Cocina y Comedor</t>
  </si>
  <si>
    <t>2.3.9.6.01</t>
  </si>
  <si>
    <t>Productos Elèctricos  y Afines</t>
  </si>
  <si>
    <t>2.3.9.8.01</t>
  </si>
  <si>
    <t>Otros respuestos y accesorios menores</t>
  </si>
  <si>
    <t>2.3.9.9.01</t>
  </si>
  <si>
    <t>Productos utiles varios</t>
  </si>
  <si>
    <t>Tranferencias Corrientes</t>
  </si>
  <si>
    <t>2.4.1.2.01</t>
  </si>
  <si>
    <t>Ayudas y Donaciones Programadas</t>
  </si>
  <si>
    <t>2.4.1.4.01</t>
  </si>
  <si>
    <t>Becas Nacionales</t>
  </si>
  <si>
    <t>2.4.1.4.02</t>
  </si>
  <si>
    <t>Becas Extranjeras</t>
  </si>
  <si>
    <t>2.4.1.6.01</t>
  </si>
  <si>
    <t>Transfer. Ctes. Inst. S/ Fines Lucro</t>
  </si>
  <si>
    <t>2.4.7.2.01.</t>
  </si>
  <si>
    <t>Transf. Ctes. a  Org. Internacionales</t>
  </si>
  <si>
    <t>Activos Fijos</t>
  </si>
  <si>
    <t>2.6.1.1.01</t>
  </si>
  <si>
    <t>Mobilariario y Equipos de Oficinas</t>
  </si>
  <si>
    <t>2.6.1.3.01</t>
  </si>
  <si>
    <t>Equipos Computos</t>
  </si>
  <si>
    <t>2.6.1.4.01</t>
  </si>
  <si>
    <t>Electrodomèsticos</t>
  </si>
  <si>
    <t>2.6.1.9.01</t>
  </si>
  <si>
    <t>Mobilariario y Equipos no Identificados</t>
  </si>
  <si>
    <t>2.6.5.5.01</t>
  </si>
  <si>
    <t>Equipos de Com.  Y Señalamiento</t>
  </si>
  <si>
    <t>2.6.6.2.01</t>
  </si>
  <si>
    <t>Equipos Militar de Seguridad</t>
  </si>
  <si>
    <t>2.6.8.3.01</t>
  </si>
  <si>
    <t>Programa de Computación</t>
  </si>
  <si>
    <t>2.6.8.8.01</t>
  </si>
  <si>
    <t>Licencias Programas Cómputos</t>
  </si>
  <si>
    <t>2.6.9.2.01</t>
  </si>
  <si>
    <t>Edificios</t>
  </si>
  <si>
    <t>2.4.1.2.02</t>
  </si>
  <si>
    <t>Ayudas y Donaciones Ocasionales</t>
  </si>
  <si>
    <t>2.6.4.1.01</t>
  </si>
  <si>
    <t>Automóviles y Camiones</t>
  </si>
  <si>
    <t>2.1.1</t>
  </si>
  <si>
    <t>2.1.2</t>
  </si>
  <si>
    <t>Estudios de Ingeniería y Arq.</t>
  </si>
  <si>
    <t>2.2.8.7.01</t>
  </si>
  <si>
    <t>Otros Equipos de Transporte</t>
  </si>
  <si>
    <t>2.6.4.8.01</t>
  </si>
  <si>
    <t>Total</t>
  </si>
  <si>
    <t>Ejecutado</t>
  </si>
  <si>
    <t>2.1.3</t>
  </si>
  <si>
    <t>2.1.4</t>
  </si>
  <si>
    <t>2.1.5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</si>
  <si>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</si>
  <si>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</si>
  <si>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</si>
  <si>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</si>
  <si>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</si>
  <si>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</si>
  <si>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</si>
  <si>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</si>
  <si>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</si>
  <si>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2.3.1</t>
  </si>
  <si>
    <t>2.3.2</t>
  </si>
  <si>
    <t>2.3.3</t>
  </si>
  <si>
    <t>2.3.4</t>
  </si>
  <si>
    <t>2.3.5</t>
  </si>
  <si>
    <t>2.3.6</t>
  </si>
  <si>
    <t>2.3.7</t>
  </si>
  <si>
    <t>2.3.9</t>
  </si>
  <si>
    <t>2.4.1</t>
  </si>
  <si>
    <t>2.4.7</t>
  </si>
  <si>
    <t>2.6.1</t>
  </si>
  <si>
    <t>2.6.4</t>
  </si>
  <si>
    <t>2.6.5</t>
  </si>
  <si>
    <t>2.6.6</t>
  </si>
  <si>
    <t>2.6.8</t>
  </si>
  <si>
    <t>2.6.9</t>
  </si>
  <si>
    <t>2.1.4.2.04</t>
  </si>
  <si>
    <t>Otras Gratificaciones</t>
  </si>
  <si>
    <t>2.2.9.1.01</t>
  </si>
  <si>
    <t>Otras Contratacion S.</t>
  </si>
  <si>
    <t>2.3.6.2.03</t>
  </si>
  <si>
    <t>Productos de Porcelana</t>
  </si>
  <si>
    <t>2.3.6.4.04</t>
  </si>
  <si>
    <t>Piedra Arcilla y Arena</t>
  </si>
  <si>
    <t>2.2.5.9.01</t>
  </si>
  <si>
    <t>Licencias de Informática</t>
  </si>
  <si>
    <t>Año 2022</t>
  </si>
  <si>
    <t>1. Presupuesto Aprobado: Se refiere al presupuesto aprobado el Consejo de la Seguridad Social y la Dirección General de Presupuesto mediante la Ley de Presupuesto General del Estado.</t>
  </si>
  <si>
    <t>3.Presupuesto Devengado: Se refiere al reconocimiento de las obligaciones a terceros generado por la recepción de Bienes y Servicios.</t>
  </si>
  <si>
    <t xml:space="preserve">             Juan Cancio Perez</t>
  </si>
  <si>
    <t xml:space="preserve">                      Contralor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</si>
</sst>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;\(#,##0\)"/>
    <numFmt numFmtId="166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1"/>
      <color rgb="FF000000"/>
      <name val="Times New Roman"/>
      <family val="1"/>
    </font>
    <font>
      <sz val="9"/>
      <color theme="1"/>
      <name val="Arial"/>
      <family val="2"/>
    </font>
    <font>
      <b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/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Alignment="1"/>
    <xf numFmtId="0" fontId="0" fillId="0" borderId="0" xfId="0" applyBorder="1"/>
    <xf numFmtId="43" fontId="5" fillId="0" borderId="0" xfId="1" applyFont="1" applyFill="1" applyBorder="1" applyAlignment="1">
      <alignment horizontal="center"/>
    </xf>
    <xf numFmtId="0" fontId="6" fillId="0" borderId="3" xfId="0" applyFont="1" applyBorder="1"/>
    <xf numFmtId="49" fontId="7" fillId="0" borderId="3" xfId="0" applyNumberFormat="1" applyFont="1" applyBorder="1" applyAlignment="1">
      <alignment horizont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8" fillId="0" borderId="0" xfId="0" applyFont="1"/>
    <xf numFmtId="49" fontId="9" fillId="0" borderId="0" xfId="0" applyNumberFormat="1" applyFont="1" applyAlignment="1">
      <alignment horizontal="left"/>
    </xf>
    <xf numFmtId="0" fontId="6" fillId="0" borderId="0" xfId="0" applyFont="1"/>
    <xf numFmtId="49" fontId="10" fillId="0" borderId="0" xfId="0" applyNumberFormat="1" applyFont="1" applyAlignment="1">
      <alignment horizontal="left"/>
    </xf>
    <xf numFmtId="0" fontId="7" fillId="0" borderId="0" xfId="0" applyFont="1"/>
    <xf numFmtId="49" fontId="11" fillId="0" borderId="0" xfId="0" applyNumberFormat="1" applyFont="1" applyAlignment="1">
      <alignment horizontal="left"/>
    </xf>
    <xf numFmtId="43" fontId="10" fillId="0" borderId="0" xfId="1" applyFont="1"/>
    <xf numFmtId="164" fontId="10" fillId="0" borderId="0" xfId="1" applyNumberFormat="1" applyFont="1"/>
    <xf numFmtId="164" fontId="7" fillId="0" borderId="0" xfId="0" applyNumberFormat="1" applyFont="1"/>
    <xf numFmtId="164" fontId="6" fillId="0" borderId="0" xfId="0" applyNumberFormat="1" applyFont="1"/>
    <xf numFmtId="0" fontId="6" fillId="0" borderId="4" xfId="0" applyFont="1" applyBorder="1"/>
    <xf numFmtId="49" fontId="10" fillId="0" borderId="4" xfId="0" applyNumberFormat="1" applyFont="1" applyBorder="1" applyAlignment="1">
      <alignment horizontal="left"/>
    </xf>
    <xf numFmtId="43" fontId="10" fillId="0" borderId="4" xfId="1" applyFont="1" applyBorder="1"/>
    <xf numFmtId="164" fontId="6" fillId="0" borderId="4" xfId="0" applyNumberFormat="1" applyFont="1" applyBorder="1"/>
    <xf numFmtId="164" fontId="10" fillId="0" borderId="4" xfId="1" applyNumberFormat="1" applyFont="1" applyBorder="1"/>
    <xf numFmtId="164" fontId="7" fillId="0" borderId="4" xfId="0" applyNumberFormat="1" applyFont="1" applyBorder="1"/>
    <xf numFmtId="164" fontId="9" fillId="0" borderId="3" xfId="0" applyNumberFormat="1" applyFont="1" applyBorder="1"/>
    <xf numFmtId="164" fontId="7" fillId="0" borderId="3" xfId="0" applyNumberFormat="1" applyFont="1" applyBorder="1"/>
    <xf numFmtId="49" fontId="9" fillId="0" borderId="0" xfId="0" applyNumberFormat="1" applyFont="1" applyAlignment="1">
      <alignment horizontal="center"/>
    </xf>
    <xf numFmtId="164" fontId="8" fillId="0" borderId="0" xfId="0" applyNumberFormat="1" applyFont="1"/>
    <xf numFmtId="164" fontId="7" fillId="0" borderId="0" xfId="0" applyNumberFormat="1" applyFont="1" applyBorder="1"/>
    <xf numFmtId="0" fontId="6" fillId="0" borderId="0" xfId="0" applyFont="1" applyBorder="1"/>
    <xf numFmtId="49" fontId="10" fillId="0" borderId="0" xfId="0" applyNumberFormat="1" applyFont="1" applyBorder="1" applyAlignment="1">
      <alignment horizontal="left"/>
    </xf>
    <xf numFmtId="164" fontId="10" fillId="0" borderId="0" xfId="1" applyNumberFormat="1" applyFont="1" applyBorder="1"/>
    <xf numFmtId="164" fontId="6" fillId="0" borderId="0" xfId="0" applyNumberFormat="1" applyFont="1" applyBorder="1"/>
    <xf numFmtId="49" fontId="10" fillId="0" borderId="0" xfId="0" applyNumberFormat="1" applyFont="1" applyFill="1" applyAlignment="1">
      <alignment horizontal="left"/>
    </xf>
    <xf numFmtId="49" fontId="10" fillId="0" borderId="0" xfId="0" applyNumberFormat="1" applyFont="1" applyFill="1" applyBorder="1" applyAlignment="1">
      <alignment horizontal="left"/>
    </xf>
    <xf numFmtId="49" fontId="10" fillId="0" borderId="3" xfId="0" applyNumberFormat="1" applyFont="1" applyBorder="1" applyAlignment="1">
      <alignment horizontal="left"/>
    </xf>
    <xf numFmtId="164" fontId="10" fillId="0" borderId="3" xfId="1" applyNumberFormat="1" applyFont="1" applyBorder="1"/>
    <xf numFmtId="0" fontId="7" fillId="0" borderId="0" xfId="0" applyFont="1" applyBorder="1"/>
    <xf numFmtId="0" fontId="7" fillId="0" borderId="4" xfId="0" applyFont="1" applyBorder="1"/>
    <xf numFmtId="0" fontId="12" fillId="0" borderId="0" xfId="0" applyFont="1"/>
    <xf numFmtId="165" fontId="9" fillId="0" borderId="5" xfId="0" applyNumberFormat="1" applyFont="1" applyBorder="1" applyAlignment="1">
      <alignment horizontal="right"/>
    </xf>
    <xf numFmtId="43" fontId="6" fillId="0" borderId="0" xfId="1" applyFont="1" applyBorder="1"/>
    <xf numFmtId="0" fontId="7" fillId="0" borderId="3" xfId="0" applyFont="1" applyBorder="1" applyAlignment="1">
      <alignment horizontal="center" wrapText="1"/>
    </xf>
    <xf numFmtId="43" fontId="7" fillId="0" borderId="0" xfId="1" applyFont="1"/>
    <xf numFmtId="0" fontId="13" fillId="0" borderId="1" xfId="0" applyFont="1" applyBorder="1" applyAlignment="1">
      <alignment horizontal="left" vertical="center" wrapText="1"/>
    </xf>
    <xf numFmtId="43" fontId="13" fillId="0" borderId="1" xfId="1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43" fontId="13" fillId="0" borderId="0" xfId="1" applyFont="1" applyAlignment="1">
      <alignment vertical="center" wrapText="1"/>
    </xf>
    <xf numFmtId="43" fontId="13" fillId="0" borderId="0" xfId="1" applyFont="1"/>
    <xf numFmtId="0" fontId="14" fillId="0" borderId="0" xfId="0" applyFont="1" applyAlignment="1">
      <alignment horizontal="left" vertical="center" wrapText="1" indent="2"/>
    </xf>
    <xf numFmtId="164" fontId="15" fillId="0" borderId="0" xfId="1" applyNumberFormat="1" applyFont="1" applyAlignment="1" applyProtection="1">
      <alignment vertical="top"/>
      <protection locked="0"/>
    </xf>
    <xf numFmtId="164" fontId="14" fillId="0" borderId="0" xfId="0" applyNumberFormat="1" applyFont="1" applyAlignment="1">
      <alignment vertical="center" wrapText="1"/>
    </xf>
    <xf numFmtId="164" fontId="14" fillId="0" borderId="0" xfId="1" applyNumberFormat="1" applyFont="1"/>
    <xf numFmtId="164" fontId="13" fillId="0" borderId="0" xfId="0" applyNumberFormat="1" applyFont="1" applyAlignment="1">
      <alignment vertical="center" wrapText="1"/>
    </xf>
    <xf numFmtId="43" fontId="14" fillId="0" borderId="0" xfId="1" applyFont="1"/>
    <xf numFmtId="0" fontId="14" fillId="0" borderId="0" xfId="0" applyFont="1"/>
    <xf numFmtId="0" fontId="14" fillId="0" borderId="0" xfId="0" applyFont="1" applyFill="1" applyAlignment="1">
      <alignment horizontal="left" vertical="center" wrapText="1" indent="2"/>
    </xf>
    <xf numFmtId="164" fontId="14" fillId="0" borderId="0" xfId="0" applyNumberFormat="1" applyFont="1" applyFill="1" applyAlignment="1">
      <alignment vertical="center" wrapText="1"/>
    </xf>
    <xf numFmtId="0" fontId="13" fillId="2" borderId="2" xfId="0" applyFont="1" applyFill="1" applyBorder="1" applyAlignment="1">
      <alignment horizontal="left" vertical="center" wrapText="1"/>
    </xf>
    <xf numFmtId="164" fontId="13" fillId="2" borderId="2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164" fontId="13" fillId="0" borderId="1" xfId="0" applyNumberFormat="1" applyFont="1" applyBorder="1" applyAlignment="1">
      <alignment vertical="center" wrapText="1"/>
    </xf>
    <xf numFmtId="43" fontId="13" fillId="2" borderId="2" xfId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center" wrapText="1"/>
    </xf>
    <xf numFmtId="164" fontId="13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6" fontId="7" fillId="0" borderId="0" xfId="1" applyNumberFormat="1" applyFont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3" fontId="7" fillId="0" borderId="0" xfId="1" applyFont="1" applyBorder="1"/>
    <xf numFmtId="43" fontId="9" fillId="0" borderId="5" xfId="1" applyFont="1" applyBorder="1" applyAlignment="1">
      <alignment horizontal="right"/>
    </xf>
    <xf numFmtId="43" fontId="7" fillId="0" borderId="3" xfId="1" applyFont="1" applyBorder="1" applyAlignment="1">
      <alignment horizontal="center"/>
    </xf>
    <xf numFmtId="43" fontId="8" fillId="0" borderId="0" xfId="1" applyFont="1"/>
    <xf numFmtId="43" fontId="6" fillId="0" borderId="0" xfId="1" applyFont="1"/>
    <xf numFmtId="43" fontId="0" fillId="0" borderId="0" xfId="1" applyFont="1"/>
    <xf numFmtId="43" fontId="6" fillId="0" borderId="4" xfId="1" applyFont="1" applyBorder="1"/>
    <xf numFmtId="43" fontId="7" fillId="0" borderId="4" xfId="1" applyFont="1" applyBorder="1"/>
    <xf numFmtId="43" fontId="7" fillId="0" borderId="3" xfId="1" applyFont="1" applyBorder="1"/>
    <xf numFmtId="43" fontId="6" fillId="0" borderId="3" xfId="1" applyFont="1" applyBorder="1"/>
    <xf numFmtId="43" fontId="0" fillId="0" borderId="0" xfId="1" applyFont="1" applyBorder="1"/>
    <xf numFmtId="43" fontId="0" fillId="0" borderId="0" xfId="0" applyNumberFormat="1"/>
    <xf numFmtId="43" fontId="0" fillId="0" borderId="3" xfId="1" applyFont="1" applyBorder="1"/>
    <xf numFmtId="0" fontId="0" fillId="0" borderId="3" xfId="0" applyBorder="1"/>
    <xf numFmtId="43" fontId="0" fillId="0" borderId="4" xfId="1" applyFont="1" applyBorder="1"/>
    <xf numFmtId="0" fontId="0" fillId="0" borderId="4" xfId="0" applyBorder="1"/>
    <xf numFmtId="43" fontId="1" fillId="0" borderId="0" xfId="0" applyNumberFormat="1" applyFont="1"/>
    <xf numFmtId="43" fontId="1" fillId="0" borderId="3" xfId="1" applyFont="1" applyBorder="1"/>
    <xf numFmtId="43" fontId="4" fillId="0" borderId="4" xfId="1" applyFont="1" applyBorder="1"/>
    <xf numFmtId="43" fontId="1" fillId="0" borderId="4" xfId="0" applyNumberFormat="1" applyFont="1" applyBorder="1"/>
    <xf numFmtId="43" fontId="1" fillId="0" borderId="3" xfId="0" applyNumberFormat="1" applyFont="1" applyBorder="1"/>
    <xf numFmtId="43" fontId="1" fillId="0" borderId="4" xfId="1" applyFont="1" applyBorder="1"/>
    <xf numFmtId="43" fontId="1" fillId="0" borderId="5" xfId="1" applyFont="1" applyBorder="1"/>
    <xf numFmtId="43" fontId="1" fillId="0" borderId="5" xfId="0" applyNumberFormat="1" applyFont="1" applyBorder="1"/>
    <xf numFmtId="0" fontId="16" fillId="0" borderId="0" xfId="0" applyFont="1" applyBorder="1"/>
    <xf numFmtId="49" fontId="16" fillId="0" borderId="0" xfId="0" applyNumberFormat="1" applyFont="1" applyBorder="1" applyAlignment="1">
      <alignment horizontal="left"/>
    </xf>
    <xf numFmtId="43" fontId="16" fillId="0" borderId="0" xfId="1" applyFont="1" applyBorder="1"/>
    <xf numFmtId="164" fontId="16" fillId="0" borderId="0" xfId="0" applyNumberFormat="1" applyFont="1" applyBorder="1"/>
    <xf numFmtId="0" fontId="0" fillId="0" borderId="0" xfId="0" applyFont="1" applyBorder="1"/>
    <xf numFmtId="0" fontId="0" fillId="0" borderId="0" xfId="0" applyAlignment="1">
      <alignment wrapText="1"/>
    </xf>
    <xf numFmtId="0" fontId="17" fillId="0" borderId="6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17" fillId="0" borderId="9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7" fillId="0" borderId="10" xfId="0" applyFont="1" applyBorder="1" applyAlignment="1">
      <alignment wrapText="1"/>
    </xf>
    <xf numFmtId="0" fontId="17" fillId="0" borderId="11" xfId="0" applyFont="1" applyBorder="1" applyAlignment="1">
      <alignment wrapText="1"/>
    </xf>
    <xf numFmtId="0" fontId="17" fillId="0" borderId="12" xfId="0" applyFont="1" applyBorder="1"/>
    <xf numFmtId="0" fontId="17" fillId="0" borderId="13" xfId="0" applyFont="1" applyBorder="1"/>
    <xf numFmtId="43" fontId="18" fillId="0" borderId="0" xfId="1" applyFont="1" applyFill="1" applyBorder="1" applyAlignment="1">
      <alignment horizontal="left"/>
    </xf>
    <xf numFmtId="43" fontId="5" fillId="0" borderId="0" xfId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</xdr:colOff>
      <xdr:row>0</xdr:row>
      <xdr:rowOff>95250</xdr:rowOff>
    </xdr:from>
    <xdr:to>
      <xdr:col>0</xdr:col>
      <xdr:colOff>1841500</xdr:colOff>
      <xdr:row>5</xdr:row>
      <xdr:rowOff>82550</xdr:rowOff>
    </xdr:to>
    <xdr:pic>
      <xdr:nvPicPr>
        <xdr:cNvPr id="2" name="Imagen 1" descr="sipen.jpg">
          <a:extLst>
            <a:ext uri="{FF2B5EF4-FFF2-40B4-BE49-F238E27FC236}">
              <a16:creationId xmlns:a16="http://schemas.microsoft.com/office/drawing/2014/main" id="{3AEFBCEA-AC69-4A6C-916E-437EDA896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95250"/>
          <a:ext cx="1758950" cy="103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97"/>
  <sheetViews>
    <sheetView showGridLines="0" tabSelected="1" topLeftCell="A64" zoomScaleNormal="100" workbookViewId="0">
      <selection activeCell="V19" sqref="V19"/>
    </sheetView>
  </sheetViews>
  <sheetFormatPr baseColWidth="10" defaultColWidth="8.7109375" defaultRowHeight="15" x14ac:dyDescent="0.25"/>
  <cols>
    <col min="1" max="1" width="84.28515625" customWidth="1"/>
    <col min="2" max="2" width="16" bestFit="1" customWidth="1"/>
    <col min="3" max="3" width="15" customWidth="1"/>
    <col min="4" max="4" width="11.5703125" customWidth="1"/>
    <col min="5" max="20" width="0" hidden="1" customWidth="1"/>
  </cols>
  <sheetData>
    <row r="2" spans="1:5" ht="15.75" x14ac:dyDescent="0.25">
      <c r="A2" s="117" t="s">
        <v>87</v>
      </c>
      <c r="B2" s="117"/>
      <c r="C2" s="117"/>
    </row>
    <row r="3" spans="1:5" ht="18.75" x14ac:dyDescent="0.25">
      <c r="A3" s="118" t="s">
        <v>387</v>
      </c>
      <c r="B3" s="118"/>
      <c r="C3" s="118"/>
      <c r="E3" s="4" t="s">
        <v>84</v>
      </c>
    </row>
    <row r="4" spans="1:5" ht="15.75" x14ac:dyDescent="0.25">
      <c r="A4" s="119" t="s">
        <v>86</v>
      </c>
      <c r="B4" s="119"/>
      <c r="C4" s="119"/>
      <c r="E4" s="4" t="s">
        <v>85</v>
      </c>
    </row>
    <row r="5" spans="1:5" ht="18.75" x14ac:dyDescent="0.3">
      <c r="A5" s="120" t="s">
        <v>36</v>
      </c>
      <c r="B5" s="120"/>
      <c r="C5" s="120"/>
      <c r="E5" s="1" t="s">
        <v>81</v>
      </c>
    </row>
    <row r="6" spans="1:5" x14ac:dyDescent="0.25">
      <c r="A6" s="7"/>
      <c r="B6" s="7"/>
      <c r="C6" s="7"/>
      <c r="E6" s="4" t="s">
        <v>82</v>
      </c>
    </row>
    <row r="7" spans="1:5" ht="31.5" x14ac:dyDescent="0.25">
      <c r="A7" s="2" t="s">
        <v>0</v>
      </c>
      <c r="B7" s="3" t="s">
        <v>37</v>
      </c>
      <c r="C7" s="3" t="s">
        <v>38</v>
      </c>
      <c r="E7" s="4" t="s">
        <v>83</v>
      </c>
    </row>
    <row r="8" spans="1:5" x14ac:dyDescent="0.25">
      <c r="A8" s="49" t="s">
        <v>1</v>
      </c>
      <c r="B8" s="50"/>
      <c r="C8" s="50"/>
    </row>
    <row r="9" spans="1:5" x14ac:dyDescent="0.25">
      <c r="A9" s="51" t="s">
        <v>2</v>
      </c>
      <c r="B9" s="52"/>
      <c r="C9" s="53"/>
    </row>
    <row r="10" spans="1:5" x14ac:dyDescent="0.25">
      <c r="A10" s="54" t="s">
        <v>3</v>
      </c>
      <c r="B10" s="55">
        <f>+Resumen!D14</f>
        <v>263021889</v>
      </c>
      <c r="C10" s="55">
        <v>0</v>
      </c>
    </row>
    <row r="11" spans="1:5" ht="15" customHeight="1" x14ac:dyDescent="0.25">
      <c r="A11" s="54" t="s">
        <v>4</v>
      </c>
      <c r="B11" s="56">
        <f>+Resumen!D21</f>
        <v>39255979.68</v>
      </c>
      <c r="C11" s="55">
        <v>0</v>
      </c>
    </row>
    <row r="12" spans="1:5" x14ac:dyDescent="0.25">
      <c r="A12" s="54" t="s">
        <v>39</v>
      </c>
      <c r="B12" s="56">
        <f>+Resumen!D27</f>
        <v>2418571</v>
      </c>
      <c r="C12" s="55">
        <v>0</v>
      </c>
    </row>
    <row r="13" spans="1:5" x14ac:dyDescent="0.25">
      <c r="A13" s="54" t="s">
        <v>5</v>
      </c>
      <c r="B13" s="57">
        <f>+Resumen!D30</f>
        <v>54816754</v>
      </c>
      <c r="C13" s="55">
        <v>0</v>
      </c>
    </row>
    <row r="14" spans="1:5" x14ac:dyDescent="0.25">
      <c r="A14" s="54" t="s">
        <v>6</v>
      </c>
      <c r="B14" s="56">
        <f>+Resumen!D35</f>
        <v>21501666.149999999</v>
      </c>
      <c r="C14" s="55">
        <v>0</v>
      </c>
    </row>
    <row r="15" spans="1:5" x14ac:dyDescent="0.25">
      <c r="A15" s="51" t="s">
        <v>7</v>
      </c>
      <c r="B15" s="58"/>
      <c r="C15" s="55">
        <v>0</v>
      </c>
    </row>
    <row r="16" spans="1:5" x14ac:dyDescent="0.25">
      <c r="A16" s="54" t="s">
        <v>8</v>
      </c>
      <c r="B16" s="56">
        <f>+Resumen!D41</f>
        <v>8089061</v>
      </c>
      <c r="C16" s="55">
        <v>0</v>
      </c>
    </row>
    <row r="17" spans="1:3" x14ac:dyDescent="0.25">
      <c r="A17" s="54" t="s">
        <v>9</v>
      </c>
      <c r="B17" s="56">
        <f>+Resumen!D49</f>
        <v>7867200</v>
      </c>
      <c r="C17" s="55">
        <v>0</v>
      </c>
    </row>
    <row r="18" spans="1:3" x14ac:dyDescent="0.25">
      <c r="A18" s="54" t="s">
        <v>10</v>
      </c>
      <c r="B18" s="56">
        <f>+Resumen!D51</f>
        <v>2892829</v>
      </c>
      <c r="C18" s="55">
        <v>0</v>
      </c>
    </row>
    <row r="19" spans="1:3" x14ac:dyDescent="0.25">
      <c r="A19" s="54" t="s">
        <v>11</v>
      </c>
      <c r="B19" s="56">
        <f>+Resumen!D53</f>
        <v>2176037</v>
      </c>
      <c r="C19" s="55">
        <v>0</v>
      </c>
    </row>
    <row r="20" spans="1:3" ht="18" customHeight="1" x14ac:dyDescent="0.25">
      <c r="A20" s="54" t="s">
        <v>12</v>
      </c>
      <c r="B20" s="56">
        <f>+Resumen!D56</f>
        <v>4074427</v>
      </c>
      <c r="C20" s="55">
        <v>0</v>
      </c>
    </row>
    <row r="21" spans="1:3" x14ac:dyDescent="0.25">
      <c r="A21" s="54" t="s">
        <v>13</v>
      </c>
      <c r="B21" s="56">
        <f>+Resumen!D63</f>
        <v>5050381</v>
      </c>
      <c r="C21" s="55">
        <v>0</v>
      </c>
    </row>
    <row r="22" spans="1:3" ht="18.600000000000001" customHeight="1" x14ac:dyDescent="0.25">
      <c r="A22" s="54" t="s">
        <v>14</v>
      </c>
      <c r="B22" s="56">
        <f>+Resumen!D66</f>
        <v>7325666</v>
      </c>
      <c r="C22" s="55">
        <v>0</v>
      </c>
    </row>
    <row r="23" spans="1:3" x14ac:dyDescent="0.25">
      <c r="A23" s="54" t="s">
        <v>15</v>
      </c>
      <c r="B23" s="56">
        <f>+Resumen!D75</f>
        <v>20670226</v>
      </c>
      <c r="C23" s="55">
        <v>0</v>
      </c>
    </row>
    <row r="24" spans="1:3" x14ac:dyDescent="0.25">
      <c r="A24" s="54" t="s">
        <v>40</v>
      </c>
      <c r="B24" s="56">
        <f>+Resumen!D91</f>
        <v>2600000</v>
      </c>
      <c r="C24" s="55">
        <v>0</v>
      </c>
    </row>
    <row r="25" spans="1:3" x14ac:dyDescent="0.25">
      <c r="A25" s="51" t="s">
        <v>16</v>
      </c>
      <c r="B25" s="58"/>
      <c r="C25" s="55">
        <v>0</v>
      </c>
    </row>
    <row r="26" spans="1:3" x14ac:dyDescent="0.25">
      <c r="A26" s="54" t="s">
        <v>17</v>
      </c>
      <c r="B26" s="57">
        <f>+Resumen!D95</f>
        <v>2693176</v>
      </c>
      <c r="C26" s="55">
        <v>0</v>
      </c>
    </row>
    <row r="27" spans="1:3" x14ac:dyDescent="0.25">
      <c r="A27" s="54" t="s">
        <v>18</v>
      </c>
      <c r="B27" s="56">
        <f>+Resumen!D97</f>
        <v>700223</v>
      </c>
      <c r="C27" s="55">
        <v>0</v>
      </c>
    </row>
    <row r="28" spans="1:3" x14ac:dyDescent="0.25">
      <c r="A28" s="54" t="s">
        <v>19</v>
      </c>
      <c r="B28" s="56">
        <f>+Resumen!D101</f>
        <v>1058525</v>
      </c>
      <c r="C28" s="55">
        <v>0</v>
      </c>
    </row>
    <row r="29" spans="1:3" x14ac:dyDescent="0.25">
      <c r="A29" s="54" t="s">
        <v>20</v>
      </c>
      <c r="B29" s="56">
        <f>+Resumen!D105</f>
        <v>800000</v>
      </c>
      <c r="C29" s="55">
        <v>0</v>
      </c>
    </row>
    <row r="30" spans="1:3" x14ac:dyDescent="0.25">
      <c r="A30" s="54" t="s">
        <v>21</v>
      </c>
      <c r="B30" s="56">
        <f>+Resumen!D106</f>
        <v>500000</v>
      </c>
      <c r="C30" s="55">
        <v>0</v>
      </c>
    </row>
    <row r="31" spans="1:3" x14ac:dyDescent="0.25">
      <c r="A31" s="54" t="s">
        <v>22</v>
      </c>
      <c r="B31" s="56">
        <f>+Resumen!D108</f>
        <v>202925</v>
      </c>
      <c r="C31" s="55">
        <v>0</v>
      </c>
    </row>
    <row r="32" spans="1:3" x14ac:dyDescent="0.25">
      <c r="A32" s="54" t="s">
        <v>23</v>
      </c>
      <c r="B32" s="56">
        <f>+Resumen!D115</f>
        <v>8159533</v>
      </c>
      <c r="C32" s="55">
        <v>0</v>
      </c>
    </row>
    <row r="33" spans="1:3" x14ac:dyDescent="0.25">
      <c r="A33" s="54" t="s">
        <v>41</v>
      </c>
      <c r="B33" s="56">
        <v>0</v>
      </c>
      <c r="C33" s="55">
        <v>0</v>
      </c>
    </row>
    <row r="34" spans="1:3" x14ac:dyDescent="0.25">
      <c r="A34" s="54" t="s">
        <v>24</v>
      </c>
      <c r="B34" s="56">
        <f>+Resumen!D122</f>
        <v>1275776</v>
      </c>
      <c r="C34" s="55">
        <v>0</v>
      </c>
    </row>
    <row r="35" spans="1:3" x14ac:dyDescent="0.25">
      <c r="A35" s="51" t="s">
        <v>25</v>
      </c>
      <c r="B35" s="58"/>
      <c r="C35" s="55">
        <v>0</v>
      </c>
    </row>
    <row r="36" spans="1:3" x14ac:dyDescent="0.25">
      <c r="A36" s="54" t="s">
        <v>26</v>
      </c>
      <c r="B36" s="56">
        <f>+Resumen!D131</f>
        <v>3750000</v>
      </c>
      <c r="C36" s="55">
        <v>0</v>
      </c>
    </row>
    <row r="37" spans="1:3" x14ac:dyDescent="0.25">
      <c r="A37" s="54" t="s">
        <v>42</v>
      </c>
      <c r="B37" s="56">
        <v>0</v>
      </c>
      <c r="C37" s="55">
        <v>0</v>
      </c>
    </row>
    <row r="38" spans="1:3" x14ac:dyDescent="0.25">
      <c r="A38" s="54" t="s">
        <v>43</v>
      </c>
      <c r="B38" s="56">
        <v>0</v>
      </c>
      <c r="C38" s="55">
        <v>0</v>
      </c>
    </row>
    <row r="39" spans="1:3" x14ac:dyDescent="0.25">
      <c r="A39" s="54" t="s">
        <v>44</v>
      </c>
      <c r="B39" s="56">
        <v>0</v>
      </c>
      <c r="C39" s="55">
        <v>0</v>
      </c>
    </row>
    <row r="40" spans="1:3" x14ac:dyDescent="0.25">
      <c r="A40" s="54" t="s">
        <v>45</v>
      </c>
      <c r="B40" s="56">
        <v>0</v>
      </c>
      <c r="C40" s="55">
        <v>0</v>
      </c>
    </row>
    <row r="41" spans="1:3" x14ac:dyDescent="0.25">
      <c r="A41" s="54" t="s">
        <v>27</v>
      </c>
      <c r="B41" s="56">
        <f>+Resumen!D136</f>
        <v>2438700</v>
      </c>
      <c r="C41" s="55">
        <v>0</v>
      </c>
    </row>
    <row r="42" spans="1:3" x14ac:dyDescent="0.25">
      <c r="A42" s="54" t="s">
        <v>46</v>
      </c>
      <c r="B42" s="56"/>
      <c r="C42" s="55">
        <v>0</v>
      </c>
    </row>
    <row r="43" spans="1:3" x14ac:dyDescent="0.25">
      <c r="A43" s="51" t="s">
        <v>47</v>
      </c>
      <c r="B43" s="58"/>
      <c r="C43" s="55">
        <v>0</v>
      </c>
    </row>
    <row r="44" spans="1:3" x14ac:dyDescent="0.25">
      <c r="A44" s="54" t="s">
        <v>48</v>
      </c>
      <c r="B44" s="56">
        <v>0</v>
      </c>
      <c r="C44" s="55">
        <v>0</v>
      </c>
    </row>
    <row r="45" spans="1:3" x14ac:dyDescent="0.25">
      <c r="A45" s="54" t="s">
        <v>49</v>
      </c>
      <c r="B45" s="56">
        <v>0</v>
      </c>
      <c r="C45" s="55">
        <v>0</v>
      </c>
    </row>
    <row r="46" spans="1:3" x14ac:dyDescent="0.25">
      <c r="A46" s="54" t="s">
        <v>50</v>
      </c>
      <c r="B46" s="56">
        <v>0</v>
      </c>
      <c r="C46" s="55">
        <v>0</v>
      </c>
    </row>
    <row r="47" spans="1:3" x14ac:dyDescent="0.25">
      <c r="A47" s="54" t="s">
        <v>51</v>
      </c>
      <c r="B47" s="56">
        <v>0</v>
      </c>
      <c r="C47" s="55">
        <v>0</v>
      </c>
    </row>
    <row r="48" spans="1:3" x14ac:dyDescent="0.25">
      <c r="A48" s="54" t="s">
        <v>52</v>
      </c>
      <c r="B48" s="56">
        <v>0</v>
      </c>
      <c r="C48" s="55">
        <v>0</v>
      </c>
    </row>
    <row r="49" spans="1:3" x14ac:dyDescent="0.25">
      <c r="A49" s="54" t="s">
        <v>53</v>
      </c>
      <c r="B49" s="56">
        <v>0</v>
      </c>
      <c r="C49" s="55">
        <v>0</v>
      </c>
    </row>
    <row r="50" spans="1:3" x14ac:dyDescent="0.25">
      <c r="A50" s="54" t="s">
        <v>54</v>
      </c>
      <c r="B50" s="56">
        <v>0</v>
      </c>
      <c r="C50" s="55">
        <v>0</v>
      </c>
    </row>
    <row r="51" spans="1:3" x14ac:dyDescent="0.25">
      <c r="A51" s="51" t="s">
        <v>28</v>
      </c>
      <c r="B51" s="58"/>
      <c r="C51" s="55">
        <v>0</v>
      </c>
    </row>
    <row r="52" spans="1:3" x14ac:dyDescent="0.25">
      <c r="A52" s="61" t="s">
        <v>29</v>
      </c>
      <c r="B52" s="62">
        <f>+Resumen!D140</f>
        <v>19310000</v>
      </c>
      <c r="C52" s="55">
        <v>0</v>
      </c>
    </row>
    <row r="53" spans="1:3" s="5" customFormat="1" x14ac:dyDescent="0.25">
      <c r="A53" s="54" t="s">
        <v>30</v>
      </c>
      <c r="B53" s="56">
        <v>0</v>
      </c>
      <c r="C53" s="55">
        <v>0</v>
      </c>
    </row>
    <row r="54" spans="1:3" x14ac:dyDescent="0.25">
      <c r="A54" s="54" t="s">
        <v>31</v>
      </c>
      <c r="B54" s="56">
        <v>0</v>
      </c>
      <c r="C54" s="55">
        <v>0</v>
      </c>
    </row>
    <row r="55" spans="1:3" x14ac:dyDescent="0.25">
      <c r="A55" s="54" t="s">
        <v>32</v>
      </c>
      <c r="B55" s="56">
        <f>+Resumen!D145</f>
        <v>0</v>
      </c>
      <c r="C55" s="55">
        <v>0</v>
      </c>
    </row>
    <row r="56" spans="1:3" x14ac:dyDescent="0.25">
      <c r="A56" s="54" t="s">
        <v>33</v>
      </c>
      <c r="B56" s="56">
        <f>+Resumen!D146</f>
        <v>1000000</v>
      </c>
      <c r="C56" s="55">
        <v>0</v>
      </c>
    </row>
    <row r="57" spans="1:3" x14ac:dyDescent="0.25">
      <c r="A57" s="54" t="s">
        <v>55</v>
      </c>
      <c r="B57" s="56">
        <f>+Resumen!D147</f>
        <v>654998.17000000004</v>
      </c>
      <c r="C57" s="55">
        <v>0</v>
      </c>
    </row>
    <row r="58" spans="1:3" x14ac:dyDescent="0.25">
      <c r="A58" s="54" t="s">
        <v>56</v>
      </c>
      <c r="B58" s="56">
        <v>0</v>
      </c>
      <c r="C58" s="55">
        <v>0</v>
      </c>
    </row>
    <row r="59" spans="1:3" ht="15" customHeight="1" x14ac:dyDescent="0.25">
      <c r="A59" s="54" t="s">
        <v>34</v>
      </c>
      <c r="B59" s="56">
        <f>+Resumen!D148</f>
        <v>500000</v>
      </c>
      <c r="C59" s="55">
        <v>0</v>
      </c>
    </row>
    <row r="60" spans="1:3" x14ac:dyDescent="0.25">
      <c r="A60" s="54" t="s">
        <v>57</v>
      </c>
      <c r="B60" s="56">
        <f>+Resumen!D150</f>
        <v>38835019</v>
      </c>
      <c r="C60" s="55">
        <v>0</v>
      </c>
    </row>
    <row r="61" spans="1:3" x14ac:dyDescent="0.25">
      <c r="A61" s="51" t="s">
        <v>58</v>
      </c>
      <c r="B61" s="58"/>
      <c r="C61" s="55">
        <v>0</v>
      </c>
    </row>
    <row r="62" spans="1:3" x14ac:dyDescent="0.25">
      <c r="A62" s="54" t="s">
        <v>59</v>
      </c>
      <c r="B62" s="56">
        <v>0</v>
      </c>
      <c r="C62" s="55">
        <v>0</v>
      </c>
    </row>
    <row r="63" spans="1:3" x14ac:dyDescent="0.25">
      <c r="A63" s="61" t="s">
        <v>60</v>
      </c>
      <c r="B63" s="62">
        <v>0</v>
      </c>
      <c r="C63" s="55">
        <v>0</v>
      </c>
    </row>
    <row r="64" spans="1:3" s="5" customFormat="1" x14ac:dyDescent="0.25">
      <c r="A64" s="54" t="s">
        <v>61</v>
      </c>
      <c r="B64" s="56">
        <v>0</v>
      </c>
      <c r="C64" s="56">
        <v>0</v>
      </c>
    </row>
    <row r="65" spans="1:3" x14ac:dyDescent="0.25">
      <c r="A65" s="54" t="s">
        <v>62</v>
      </c>
      <c r="B65" s="56">
        <v>0</v>
      </c>
      <c r="C65" s="56">
        <v>0</v>
      </c>
    </row>
    <row r="66" spans="1:3" x14ac:dyDescent="0.25">
      <c r="A66" s="51" t="s">
        <v>63</v>
      </c>
      <c r="B66" s="58"/>
      <c r="C66" s="57"/>
    </row>
    <row r="67" spans="1:3" x14ac:dyDescent="0.25">
      <c r="A67" s="54" t="s">
        <v>64</v>
      </c>
      <c r="B67" s="56">
        <v>0</v>
      </c>
      <c r="C67" s="57">
        <v>0</v>
      </c>
    </row>
    <row r="68" spans="1:3" x14ac:dyDescent="0.25">
      <c r="A68" s="54" t="s">
        <v>65</v>
      </c>
      <c r="B68" s="56">
        <v>0</v>
      </c>
      <c r="C68" s="57">
        <v>0</v>
      </c>
    </row>
    <row r="69" spans="1:3" x14ac:dyDescent="0.25">
      <c r="A69" s="51" t="s">
        <v>66</v>
      </c>
      <c r="B69" s="58"/>
      <c r="C69" s="57"/>
    </row>
    <row r="70" spans="1:3" x14ac:dyDescent="0.25">
      <c r="A70" s="54" t="s">
        <v>67</v>
      </c>
      <c r="B70" s="56">
        <v>0</v>
      </c>
      <c r="C70" s="56">
        <v>0</v>
      </c>
    </row>
    <row r="71" spans="1:3" x14ac:dyDescent="0.25">
      <c r="A71" s="54" t="s">
        <v>68</v>
      </c>
      <c r="B71" s="56">
        <v>0</v>
      </c>
      <c r="C71" s="56">
        <v>0</v>
      </c>
    </row>
    <row r="72" spans="1:3" x14ac:dyDescent="0.25">
      <c r="A72" s="54" t="s">
        <v>69</v>
      </c>
      <c r="B72" s="56">
        <v>0</v>
      </c>
      <c r="C72" s="56">
        <v>0</v>
      </c>
    </row>
    <row r="73" spans="1:3" x14ac:dyDescent="0.25">
      <c r="A73" s="63" t="s">
        <v>35</v>
      </c>
      <c r="B73" s="64">
        <f>+B10+B11+B12+B13+B14+B16+B17+B18+B19+B20+B21+B22+B23+B24+B26+B27+B28+B29+B30+B31+B32+B34+B36+B41+B52+B56+B57+B59+B60</f>
        <v>523639562</v>
      </c>
      <c r="C73" s="64">
        <v>0</v>
      </c>
    </row>
    <row r="74" spans="1:3" x14ac:dyDescent="0.25">
      <c r="A74" s="65"/>
      <c r="B74" s="56"/>
      <c r="C74" s="60"/>
    </row>
    <row r="75" spans="1:3" x14ac:dyDescent="0.25">
      <c r="A75" s="49" t="s">
        <v>70</v>
      </c>
      <c r="B75" s="66"/>
      <c r="C75" s="60"/>
    </row>
    <row r="76" spans="1:3" x14ac:dyDescent="0.25">
      <c r="A76" s="51" t="s">
        <v>71</v>
      </c>
      <c r="B76" s="58"/>
      <c r="C76" s="60"/>
    </row>
    <row r="77" spans="1:3" x14ac:dyDescent="0.25">
      <c r="A77" s="54" t="s">
        <v>72</v>
      </c>
      <c r="B77" s="56">
        <v>0</v>
      </c>
      <c r="C77" s="59">
        <v>0</v>
      </c>
    </row>
    <row r="78" spans="1:3" x14ac:dyDescent="0.25">
      <c r="A78" s="54" t="s">
        <v>73</v>
      </c>
      <c r="B78" s="56">
        <v>0</v>
      </c>
      <c r="C78" s="59">
        <v>0</v>
      </c>
    </row>
    <row r="79" spans="1:3" x14ac:dyDescent="0.25">
      <c r="A79" s="51" t="s">
        <v>74</v>
      </c>
      <c r="B79" s="58"/>
      <c r="C79" s="59">
        <v>0</v>
      </c>
    </row>
    <row r="80" spans="1:3" x14ac:dyDescent="0.25">
      <c r="A80" s="54" t="s">
        <v>75</v>
      </c>
      <c r="B80" s="56">
        <v>0</v>
      </c>
      <c r="C80" s="59">
        <v>0</v>
      </c>
    </row>
    <row r="81" spans="1:9" x14ac:dyDescent="0.25">
      <c r="A81" s="54" t="s">
        <v>76</v>
      </c>
      <c r="B81" s="56">
        <v>0</v>
      </c>
      <c r="C81" s="59">
        <v>0</v>
      </c>
    </row>
    <row r="82" spans="1:9" x14ac:dyDescent="0.25">
      <c r="A82" s="51" t="s">
        <v>77</v>
      </c>
      <c r="B82" s="58"/>
      <c r="C82" s="59">
        <v>0</v>
      </c>
    </row>
    <row r="83" spans="1:9" x14ac:dyDescent="0.25">
      <c r="A83" s="54" t="s">
        <v>78</v>
      </c>
      <c r="B83" s="56">
        <v>0</v>
      </c>
      <c r="C83" s="59">
        <v>0</v>
      </c>
    </row>
    <row r="84" spans="1:9" x14ac:dyDescent="0.25">
      <c r="A84" s="63" t="s">
        <v>79</v>
      </c>
      <c r="B84" s="64">
        <v>0</v>
      </c>
      <c r="C84" s="67">
        <v>0</v>
      </c>
    </row>
    <row r="85" spans="1:9" x14ac:dyDescent="0.25">
      <c r="A85" s="68" t="s">
        <v>80</v>
      </c>
      <c r="B85" s="69">
        <f>+B73</f>
        <v>523639562</v>
      </c>
      <c r="C85" s="69">
        <f>+C73</f>
        <v>0</v>
      </c>
    </row>
    <row r="90" spans="1:9" ht="15.75" x14ac:dyDescent="0.25">
      <c r="A90" s="115" t="s">
        <v>390</v>
      </c>
      <c r="B90" s="116" t="s">
        <v>88</v>
      </c>
      <c r="C90" s="116"/>
      <c r="F90" s="8"/>
      <c r="G90" s="8"/>
      <c r="H90" s="6"/>
    </row>
    <row r="91" spans="1:9" ht="15.75" x14ac:dyDescent="0.25">
      <c r="A91" s="115" t="s">
        <v>391</v>
      </c>
      <c r="B91" s="116" t="s">
        <v>89</v>
      </c>
      <c r="C91" s="116"/>
      <c r="F91" s="8"/>
      <c r="G91" s="8"/>
      <c r="H91" s="6"/>
    </row>
    <row r="92" spans="1:9" ht="15.75" thickBot="1" x14ac:dyDescent="0.3">
      <c r="A92" s="6"/>
      <c r="B92" s="6"/>
      <c r="C92" s="6"/>
      <c r="D92" s="6"/>
      <c r="E92" s="6"/>
      <c r="F92" s="6"/>
      <c r="G92" s="6"/>
      <c r="H92" s="6"/>
    </row>
    <row r="93" spans="1:9" ht="24.75" x14ac:dyDescent="0.25">
      <c r="A93" s="106" t="s">
        <v>388</v>
      </c>
      <c r="B93" s="107"/>
      <c r="C93" s="108"/>
      <c r="D93" s="105"/>
      <c r="E93" s="105"/>
      <c r="F93" s="105"/>
      <c r="G93" s="105"/>
      <c r="H93" s="105"/>
      <c r="I93" s="105"/>
    </row>
    <row r="94" spans="1:9" ht="24.75" x14ac:dyDescent="0.25">
      <c r="A94" s="109" t="s">
        <v>85</v>
      </c>
      <c r="B94" s="110"/>
      <c r="C94" s="111"/>
      <c r="D94" s="105"/>
    </row>
    <row r="95" spans="1:9" ht="24.75" x14ac:dyDescent="0.25">
      <c r="A95" s="109" t="s">
        <v>389</v>
      </c>
      <c r="B95" s="110"/>
      <c r="C95" s="111"/>
      <c r="D95" s="105"/>
    </row>
    <row r="96" spans="1:9" x14ac:dyDescent="0.25">
      <c r="A96" s="109" t="s">
        <v>81</v>
      </c>
      <c r="B96" s="110"/>
      <c r="C96" s="111"/>
      <c r="D96" s="105"/>
    </row>
    <row r="97" spans="1:3" ht="15.75" thickBot="1" x14ac:dyDescent="0.3">
      <c r="A97" s="112" t="s">
        <v>82</v>
      </c>
      <c r="B97" s="113"/>
      <c r="C97" s="114"/>
    </row>
  </sheetData>
  <mergeCells count="6">
    <mergeCell ref="B91:C91"/>
    <mergeCell ref="A2:C2"/>
    <mergeCell ref="A3:C3"/>
    <mergeCell ref="A4:C4"/>
    <mergeCell ref="A5:C5"/>
    <mergeCell ref="B90:C90"/>
  </mergeCells>
  <printOptions horizontalCentered="1" verticalCentered="1"/>
  <pageMargins left="0.15748031496062992" right="0.15748031496062992" top="0.23622047244094491" bottom="0.74803149606299213" header="0.15748031496062992" footer="0.55118110236220474"/>
  <pageSetup scale="85" orientation="portrait" r:id="rId1"/>
  <rowBreaks count="1" manualBreakCount="1">
    <brk id="50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CDB25-E80D-4111-A99A-74B078A034A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53"/>
  <sheetViews>
    <sheetView topLeftCell="A124" workbookViewId="0">
      <selection activeCell="C148" sqref="C148"/>
    </sheetView>
  </sheetViews>
  <sheetFormatPr baseColWidth="10" defaultRowHeight="15" x14ac:dyDescent="0.25"/>
  <cols>
    <col min="2" max="2" width="19.7109375" customWidth="1"/>
    <col min="3" max="3" width="17.85546875" customWidth="1"/>
    <col min="4" max="4" width="15" style="81" customWidth="1"/>
    <col min="5" max="7" width="14.85546875" customWidth="1"/>
  </cols>
  <sheetData>
    <row r="2" spans="1:7" ht="29.1" customHeight="1" x14ac:dyDescent="0.25">
      <c r="A2" s="9"/>
      <c r="B2" s="10" t="s">
        <v>0</v>
      </c>
      <c r="C2" s="12" t="s">
        <v>348</v>
      </c>
      <c r="D2" s="78" t="s">
        <v>347</v>
      </c>
      <c r="E2" s="47"/>
    </row>
    <row r="3" spans="1:7" ht="15.75" x14ac:dyDescent="0.25">
      <c r="A3" s="13"/>
      <c r="B3" s="14" t="s">
        <v>90</v>
      </c>
      <c r="C3" s="13"/>
      <c r="D3" s="79"/>
      <c r="E3" s="13"/>
    </row>
    <row r="4" spans="1:7" ht="15.75" x14ac:dyDescent="0.25">
      <c r="A4" s="13"/>
      <c r="B4" s="14"/>
      <c r="C4" s="13"/>
      <c r="D4" s="79"/>
      <c r="E4" s="13"/>
    </row>
    <row r="5" spans="1:7" x14ac:dyDescent="0.25">
      <c r="A5" s="15"/>
      <c r="B5" s="16" t="s">
        <v>91</v>
      </c>
      <c r="C5" s="15"/>
      <c r="D5" s="80"/>
      <c r="E5" s="15"/>
    </row>
    <row r="6" spans="1:7" x14ac:dyDescent="0.25">
      <c r="A6" s="15"/>
      <c r="B6" s="16" t="s">
        <v>92</v>
      </c>
      <c r="C6" s="15"/>
      <c r="D6" s="80"/>
      <c r="E6" s="15"/>
    </row>
    <row r="7" spans="1:7" x14ac:dyDescent="0.25">
      <c r="A7" s="15"/>
      <c r="B7" s="16" t="s">
        <v>93</v>
      </c>
      <c r="C7" s="15"/>
      <c r="D7" s="80"/>
      <c r="E7" s="15"/>
    </row>
    <row r="8" spans="1:7" x14ac:dyDescent="0.25">
      <c r="A8" s="15"/>
      <c r="B8" s="16" t="s">
        <v>94</v>
      </c>
      <c r="C8" s="15"/>
      <c r="D8" s="80"/>
      <c r="E8" s="15"/>
    </row>
    <row r="9" spans="1:7" x14ac:dyDescent="0.25">
      <c r="A9" s="15"/>
      <c r="B9" s="16" t="s">
        <v>95</v>
      </c>
      <c r="C9" s="15"/>
      <c r="D9" s="80"/>
      <c r="E9" s="15"/>
    </row>
    <row r="10" spans="1:7" x14ac:dyDescent="0.25">
      <c r="A10" s="17"/>
      <c r="B10" s="14" t="s">
        <v>96</v>
      </c>
      <c r="C10" s="17"/>
      <c r="D10" s="48"/>
      <c r="E10" s="17"/>
    </row>
    <row r="11" spans="1:7" x14ac:dyDescent="0.25">
      <c r="B11" s="18"/>
    </row>
    <row r="12" spans="1:7" ht="15.75" x14ac:dyDescent="0.25">
      <c r="A12" s="13"/>
      <c r="B12" s="14" t="s">
        <v>97</v>
      </c>
      <c r="C12" s="13"/>
      <c r="D12" s="79"/>
      <c r="E12" s="13"/>
    </row>
    <row r="13" spans="1:7" x14ac:dyDescent="0.25">
      <c r="A13" s="70">
        <v>2.1</v>
      </c>
      <c r="B13" s="14" t="s">
        <v>98</v>
      </c>
      <c r="C13" s="17"/>
      <c r="D13" s="48"/>
      <c r="E13" s="17"/>
    </row>
    <row r="14" spans="1:7" x14ac:dyDescent="0.25">
      <c r="A14" s="17" t="s">
        <v>99</v>
      </c>
      <c r="B14" s="16" t="s">
        <v>100</v>
      </c>
      <c r="C14" s="19">
        <v>186606627</v>
      </c>
      <c r="D14" s="48">
        <f>+C14+C15+C16+C17+C18+C19+C20</f>
        <v>263021889</v>
      </c>
      <c r="E14" s="72" t="s">
        <v>341</v>
      </c>
      <c r="F14" s="81">
        <v>11715580.859999999</v>
      </c>
      <c r="G14" s="92">
        <f>+F14+F15+F16+F17+F18+F19+F20</f>
        <v>14358094.439999998</v>
      </c>
    </row>
    <row r="15" spans="1:7" x14ac:dyDescent="0.25">
      <c r="A15" s="15" t="s">
        <v>101</v>
      </c>
      <c r="B15" s="16" t="s">
        <v>102</v>
      </c>
      <c r="C15" s="19">
        <v>1168860</v>
      </c>
      <c r="D15" s="80"/>
      <c r="E15" s="22"/>
      <c r="F15" s="81">
        <v>0</v>
      </c>
    </row>
    <row r="16" spans="1:7" x14ac:dyDescent="0.25">
      <c r="A16" s="15" t="s">
        <v>103</v>
      </c>
      <c r="B16" s="16" t="s">
        <v>104</v>
      </c>
      <c r="C16" s="19">
        <v>0</v>
      </c>
      <c r="D16" s="80"/>
      <c r="E16" s="22"/>
      <c r="F16" s="81">
        <v>0</v>
      </c>
    </row>
    <row r="17" spans="1:7" x14ac:dyDescent="0.25">
      <c r="A17" s="15" t="s">
        <v>105</v>
      </c>
      <c r="B17" s="16" t="s">
        <v>106</v>
      </c>
      <c r="C17" s="19">
        <v>14500000</v>
      </c>
      <c r="D17" s="80"/>
      <c r="E17" s="22"/>
      <c r="F17" s="81">
        <v>977687.29</v>
      </c>
    </row>
    <row r="18" spans="1:7" x14ac:dyDescent="0.25">
      <c r="A18" s="15" t="s">
        <v>107</v>
      </c>
      <c r="B18" s="16" t="s">
        <v>108</v>
      </c>
      <c r="C18" s="19">
        <v>40000000</v>
      </c>
      <c r="D18" s="80"/>
      <c r="E18" s="22"/>
      <c r="F18" s="81">
        <v>375000</v>
      </c>
    </row>
    <row r="19" spans="1:7" x14ac:dyDescent="0.25">
      <c r="A19" s="15" t="s">
        <v>109</v>
      </c>
      <c r="B19" s="16" t="s">
        <v>110</v>
      </c>
      <c r="C19" s="19">
        <v>1636402</v>
      </c>
      <c r="D19" s="80"/>
      <c r="E19" s="22"/>
      <c r="F19" s="81">
        <v>53357.17</v>
      </c>
    </row>
    <row r="20" spans="1:7" x14ac:dyDescent="0.25">
      <c r="A20" s="23" t="s">
        <v>111</v>
      </c>
      <c r="B20" s="24" t="s">
        <v>112</v>
      </c>
      <c r="C20" s="25">
        <v>19110000</v>
      </c>
      <c r="D20" s="82"/>
      <c r="E20" s="26"/>
      <c r="F20" s="90">
        <v>1236469.1200000001</v>
      </c>
      <c r="G20" s="91"/>
    </row>
    <row r="21" spans="1:7" x14ac:dyDescent="0.25">
      <c r="A21" s="17" t="s">
        <v>113</v>
      </c>
      <c r="B21" s="16" t="s">
        <v>114</v>
      </c>
      <c r="C21" s="19">
        <v>8182031</v>
      </c>
      <c r="D21" s="48">
        <f>+C21+C22+C23+C24+C25+C26</f>
        <v>39255979.68</v>
      </c>
      <c r="E21" s="72" t="s">
        <v>342</v>
      </c>
      <c r="F21" s="81">
        <v>1015137.89</v>
      </c>
      <c r="G21" s="92">
        <f>+F21+F22+F24+F25+F26</f>
        <v>3103791.3600000003</v>
      </c>
    </row>
    <row r="22" spans="1:7" x14ac:dyDescent="0.25">
      <c r="A22" s="15" t="s">
        <v>115</v>
      </c>
      <c r="B22" s="16" t="s">
        <v>116</v>
      </c>
      <c r="C22" s="19">
        <v>2337720</v>
      </c>
      <c r="D22" s="80"/>
      <c r="E22" s="22"/>
      <c r="F22" s="81">
        <v>114700</v>
      </c>
    </row>
    <row r="23" spans="1:7" x14ac:dyDescent="0.25">
      <c r="A23" s="15" t="s">
        <v>117</v>
      </c>
      <c r="B23" s="16" t="s">
        <v>118</v>
      </c>
      <c r="C23" s="19">
        <v>327281</v>
      </c>
      <c r="D23" s="80"/>
      <c r="E23" s="22"/>
      <c r="F23" s="81">
        <v>0</v>
      </c>
    </row>
    <row r="24" spans="1:7" x14ac:dyDescent="0.25">
      <c r="A24" s="15" t="s">
        <v>119</v>
      </c>
      <c r="B24" s="16" t="s">
        <v>120</v>
      </c>
      <c r="C24" s="19">
        <v>9890120.6799999997</v>
      </c>
      <c r="D24" s="80"/>
      <c r="E24" s="22"/>
      <c r="F24" s="81">
        <v>702000</v>
      </c>
    </row>
    <row r="25" spans="1:7" x14ac:dyDescent="0.25">
      <c r="A25" s="15" t="s">
        <v>121</v>
      </c>
      <c r="B25" s="16" t="s">
        <v>122</v>
      </c>
      <c r="C25" s="19">
        <v>14809436</v>
      </c>
      <c r="D25" s="80"/>
      <c r="E25" s="22"/>
      <c r="F25" s="81">
        <v>951886.8</v>
      </c>
    </row>
    <row r="26" spans="1:7" x14ac:dyDescent="0.25">
      <c r="A26" s="23" t="s">
        <v>123</v>
      </c>
      <c r="B26" s="24" t="s">
        <v>124</v>
      </c>
      <c r="C26" s="25">
        <v>3709391</v>
      </c>
      <c r="D26" s="82"/>
      <c r="E26" s="26"/>
      <c r="F26" s="90">
        <v>320066.67</v>
      </c>
    </row>
    <row r="27" spans="1:7" x14ac:dyDescent="0.25">
      <c r="A27" s="17" t="s">
        <v>125</v>
      </c>
      <c r="B27" s="16" t="s">
        <v>126</v>
      </c>
      <c r="C27" s="19">
        <v>983480</v>
      </c>
      <c r="D27" s="48">
        <f>+C27+C28+C29</f>
        <v>2418571</v>
      </c>
      <c r="E27" s="74" t="s">
        <v>349</v>
      </c>
      <c r="F27" s="81">
        <v>39000</v>
      </c>
      <c r="G27" s="92">
        <f>+F27+F28</f>
        <v>541875.15</v>
      </c>
    </row>
    <row r="28" spans="1:7" x14ac:dyDescent="0.25">
      <c r="A28" s="15" t="s">
        <v>127</v>
      </c>
      <c r="B28" s="16" t="s">
        <v>128</v>
      </c>
      <c r="C28" s="19">
        <v>556104</v>
      </c>
      <c r="D28" s="48"/>
      <c r="E28" s="21"/>
      <c r="F28" s="81">
        <v>502875.15</v>
      </c>
    </row>
    <row r="29" spans="1:7" x14ac:dyDescent="0.25">
      <c r="A29" s="23" t="s">
        <v>129</v>
      </c>
      <c r="B29" s="24" t="s">
        <v>130</v>
      </c>
      <c r="C29" s="25">
        <v>878987</v>
      </c>
      <c r="D29" s="83"/>
      <c r="E29" s="28"/>
      <c r="F29" s="90">
        <v>0</v>
      </c>
    </row>
    <row r="30" spans="1:7" x14ac:dyDescent="0.25">
      <c r="A30" s="17" t="s">
        <v>131</v>
      </c>
      <c r="B30" s="16" t="s">
        <v>132</v>
      </c>
      <c r="C30" s="19">
        <v>0</v>
      </c>
      <c r="D30" s="48">
        <f>+C31+C32+C33+C34</f>
        <v>54816754</v>
      </c>
      <c r="E30" s="74" t="s">
        <v>350</v>
      </c>
      <c r="F30" s="81">
        <v>1955374.58</v>
      </c>
      <c r="G30" s="92">
        <f>+F30+F34</f>
        <v>2933061.87</v>
      </c>
    </row>
    <row r="31" spans="1:7" x14ac:dyDescent="0.25">
      <c r="A31" s="15" t="s">
        <v>133</v>
      </c>
      <c r="B31" s="16" t="s">
        <v>134</v>
      </c>
      <c r="C31" s="19">
        <v>11270000</v>
      </c>
      <c r="D31" s="80"/>
      <c r="E31" s="22"/>
      <c r="F31" s="81">
        <v>0</v>
      </c>
    </row>
    <row r="32" spans="1:7" x14ac:dyDescent="0.25">
      <c r="A32" s="100" t="s">
        <v>135</v>
      </c>
      <c r="B32" s="101" t="s">
        <v>136</v>
      </c>
      <c r="C32" s="102">
        <v>46754</v>
      </c>
      <c r="D32" s="102"/>
      <c r="E32" s="103"/>
      <c r="F32" s="86">
        <v>0</v>
      </c>
      <c r="G32" s="104"/>
    </row>
    <row r="33" spans="1:7" x14ac:dyDescent="0.25">
      <c r="A33" s="100" t="s">
        <v>137</v>
      </c>
      <c r="B33" s="101" t="s">
        <v>138</v>
      </c>
      <c r="C33" s="102">
        <v>14500000</v>
      </c>
      <c r="D33" s="102"/>
      <c r="E33" s="103"/>
      <c r="F33" s="86">
        <v>977687.29</v>
      </c>
      <c r="G33" s="104"/>
    </row>
    <row r="34" spans="1:7" x14ac:dyDescent="0.25">
      <c r="A34" s="23" t="s">
        <v>377</v>
      </c>
      <c r="B34" s="24" t="s">
        <v>378</v>
      </c>
      <c r="C34" s="25">
        <v>29000000</v>
      </c>
      <c r="D34" s="82"/>
      <c r="E34" s="26"/>
      <c r="F34" s="90">
        <v>977687.29</v>
      </c>
    </row>
    <row r="35" spans="1:7" x14ac:dyDescent="0.25">
      <c r="A35" s="17" t="s">
        <v>139</v>
      </c>
      <c r="B35" s="16" t="s">
        <v>140</v>
      </c>
      <c r="C35" s="19">
        <v>10120000</v>
      </c>
      <c r="D35" s="48">
        <f>+C35+C36+C37</f>
        <v>21501666.149999999</v>
      </c>
      <c r="E35" s="74" t="s">
        <v>351</v>
      </c>
      <c r="F35" s="81">
        <v>715564.2</v>
      </c>
      <c r="G35" s="92">
        <f>+F35+F36+F37</f>
        <v>1588067.35</v>
      </c>
    </row>
    <row r="36" spans="1:7" x14ac:dyDescent="0.25">
      <c r="A36" s="15" t="s">
        <v>141</v>
      </c>
      <c r="B36" s="16" t="s">
        <v>142</v>
      </c>
      <c r="C36" s="19">
        <v>10120000</v>
      </c>
      <c r="D36" s="80"/>
      <c r="E36" s="22"/>
      <c r="F36" s="81">
        <v>798534.02</v>
      </c>
    </row>
    <row r="37" spans="1:7" x14ac:dyDescent="0.25">
      <c r="A37" s="15" t="s">
        <v>143</v>
      </c>
      <c r="B37" s="16" t="s">
        <v>144</v>
      </c>
      <c r="C37" s="19">
        <v>1261666.1499999999</v>
      </c>
      <c r="D37" s="80"/>
      <c r="E37" s="22"/>
      <c r="F37" s="90">
        <v>73969.13</v>
      </c>
    </row>
    <row r="38" spans="1:7" x14ac:dyDescent="0.25">
      <c r="A38" s="17"/>
      <c r="B38" s="14" t="s">
        <v>145</v>
      </c>
      <c r="C38" s="29">
        <f>SUM(C14:C37)</f>
        <v>381014859.82999998</v>
      </c>
      <c r="D38" s="84">
        <f>+D14+D21+D27+D30+D35</f>
        <v>381014859.82999998</v>
      </c>
      <c r="E38" s="30"/>
      <c r="F38" s="93">
        <f>SUM(F14:F37)</f>
        <v>23502577.459999997</v>
      </c>
    </row>
    <row r="39" spans="1:7" ht="15.75" x14ac:dyDescent="0.25">
      <c r="A39" s="13"/>
      <c r="B39" s="31" t="s">
        <v>146</v>
      </c>
      <c r="C39" s="13"/>
      <c r="D39" s="79"/>
      <c r="E39" s="32"/>
      <c r="F39" s="81"/>
    </row>
    <row r="40" spans="1:7" x14ac:dyDescent="0.25">
      <c r="A40" s="17"/>
      <c r="B40" s="14" t="s">
        <v>147</v>
      </c>
      <c r="C40" s="17"/>
      <c r="D40" s="48"/>
      <c r="E40" s="17"/>
      <c r="F40" s="81"/>
    </row>
    <row r="41" spans="1:7" x14ac:dyDescent="0.25">
      <c r="A41" s="17" t="s">
        <v>148</v>
      </c>
      <c r="B41" s="16" t="s">
        <v>149</v>
      </c>
      <c r="C41" s="20">
        <v>179626</v>
      </c>
      <c r="D41" s="48">
        <f>+C41+C42+C43+C44+C45+C46+C47+C48</f>
        <v>8089061</v>
      </c>
      <c r="E41" s="71" t="s">
        <v>352</v>
      </c>
      <c r="F41" s="81"/>
    </row>
    <row r="42" spans="1:7" x14ac:dyDescent="0.25">
      <c r="A42" s="15" t="s">
        <v>150</v>
      </c>
      <c r="B42" s="16" t="s">
        <v>151</v>
      </c>
      <c r="C42" s="20">
        <v>13721</v>
      </c>
      <c r="D42" s="80"/>
      <c r="E42" s="15"/>
      <c r="F42" s="81">
        <v>896.62</v>
      </c>
      <c r="G42" s="92">
        <f>+F42+F43+F44+F45+F46+F47+F48</f>
        <v>516409.37</v>
      </c>
    </row>
    <row r="43" spans="1:7" x14ac:dyDescent="0.25">
      <c r="A43" s="15" t="s">
        <v>152</v>
      </c>
      <c r="B43" s="16" t="s">
        <v>153</v>
      </c>
      <c r="C43" s="20">
        <v>1646568</v>
      </c>
      <c r="D43" s="80"/>
      <c r="E43" s="15"/>
      <c r="F43" s="81">
        <v>106722.77</v>
      </c>
    </row>
    <row r="44" spans="1:7" x14ac:dyDescent="0.25">
      <c r="A44" s="15" t="s">
        <v>154</v>
      </c>
      <c r="B44" s="16" t="s">
        <v>155</v>
      </c>
      <c r="C44" s="20">
        <v>449064</v>
      </c>
      <c r="D44" s="80"/>
      <c r="E44" s="15"/>
      <c r="F44" s="81">
        <v>4362.8</v>
      </c>
    </row>
    <row r="45" spans="1:7" x14ac:dyDescent="0.25">
      <c r="A45" s="15" t="s">
        <v>156</v>
      </c>
      <c r="B45" s="16" t="s">
        <v>157</v>
      </c>
      <c r="C45" s="20">
        <v>1122660</v>
      </c>
      <c r="D45" s="80"/>
      <c r="E45" s="15"/>
      <c r="F45" s="81">
        <v>34171.449999999997</v>
      </c>
    </row>
    <row r="46" spans="1:7" x14ac:dyDescent="0.25">
      <c r="A46" s="15" t="s">
        <v>158</v>
      </c>
      <c r="B46" s="16" t="s">
        <v>159</v>
      </c>
      <c r="C46" s="20">
        <v>4500000</v>
      </c>
      <c r="D46" s="80"/>
      <c r="E46" s="15"/>
      <c r="F46" s="81">
        <v>354162.73</v>
      </c>
    </row>
    <row r="47" spans="1:7" x14ac:dyDescent="0.25">
      <c r="A47" s="15" t="s">
        <v>160</v>
      </c>
      <c r="B47" s="16" t="s">
        <v>161</v>
      </c>
      <c r="C47" s="20">
        <v>37422</v>
      </c>
      <c r="D47" s="80"/>
      <c r="E47" s="15"/>
      <c r="F47" s="81">
        <v>2140</v>
      </c>
    </row>
    <row r="48" spans="1:7" x14ac:dyDescent="0.25">
      <c r="A48" s="23" t="s">
        <v>162</v>
      </c>
      <c r="B48" s="24" t="s">
        <v>163</v>
      </c>
      <c r="C48" s="27">
        <v>140000</v>
      </c>
      <c r="D48" s="82"/>
      <c r="E48" s="23"/>
      <c r="F48" s="90">
        <v>13953</v>
      </c>
    </row>
    <row r="49" spans="1:7" x14ac:dyDescent="0.25">
      <c r="A49" s="17" t="s">
        <v>164</v>
      </c>
      <c r="B49" s="16" t="s">
        <v>165</v>
      </c>
      <c r="C49" s="20">
        <v>6325000</v>
      </c>
      <c r="D49" s="48">
        <f>+C49+C50</f>
        <v>7867200</v>
      </c>
      <c r="E49" s="71" t="s">
        <v>353</v>
      </c>
      <c r="F49" s="81">
        <v>165548.51</v>
      </c>
      <c r="G49" s="92">
        <f>+F49+F50</f>
        <v>344975.82</v>
      </c>
    </row>
    <row r="50" spans="1:7" x14ac:dyDescent="0.25">
      <c r="A50" s="23" t="s">
        <v>166</v>
      </c>
      <c r="B50" s="24" t="s">
        <v>167</v>
      </c>
      <c r="C50" s="27">
        <v>1542200</v>
      </c>
      <c r="D50" s="82"/>
      <c r="E50" s="23"/>
      <c r="F50" s="90">
        <v>179427.31</v>
      </c>
    </row>
    <row r="51" spans="1:7" x14ac:dyDescent="0.25">
      <c r="A51" s="17" t="s">
        <v>168</v>
      </c>
      <c r="B51" s="16" t="s">
        <v>169</v>
      </c>
      <c r="C51" s="20">
        <v>498960</v>
      </c>
      <c r="D51" s="48">
        <f>+C51+C52</f>
        <v>2892829</v>
      </c>
      <c r="E51" s="71" t="s">
        <v>354</v>
      </c>
      <c r="F51" s="81">
        <v>0</v>
      </c>
    </row>
    <row r="52" spans="1:7" x14ac:dyDescent="0.25">
      <c r="A52" s="23" t="s">
        <v>170</v>
      </c>
      <c r="B52" s="24" t="s">
        <v>171</v>
      </c>
      <c r="C52" s="27">
        <v>2393869</v>
      </c>
      <c r="D52" s="82"/>
      <c r="E52" s="23"/>
      <c r="F52" s="90">
        <v>0</v>
      </c>
    </row>
    <row r="53" spans="1:7" x14ac:dyDescent="0.25">
      <c r="A53" s="17" t="s">
        <v>172</v>
      </c>
      <c r="B53" s="16" t="s">
        <v>173</v>
      </c>
      <c r="C53" s="20">
        <v>2018490</v>
      </c>
      <c r="D53" s="48">
        <f>+C53+C54+C55</f>
        <v>2176037</v>
      </c>
      <c r="E53" s="71" t="s">
        <v>355</v>
      </c>
      <c r="F53" s="81">
        <v>250</v>
      </c>
      <c r="G53" s="92">
        <f>+F53</f>
        <v>250</v>
      </c>
    </row>
    <row r="54" spans="1:7" x14ac:dyDescent="0.25">
      <c r="A54" s="15" t="s">
        <v>174</v>
      </c>
      <c r="B54" s="16" t="s">
        <v>175</v>
      </c>
      <c r="C54" s="19">
        <v>150000</v>
      </c>
      <c r="D54" s="80"/>
      <c r="E54" s="22"/>
      <c r="F54" s="81">
        <v>0</v>
      </c>
    </row>
    <row r="55" spans="1:7" x14ac:dyDescent="0.25">
      <c r="A55" s="23" t="s">
        <v>176</v>
      </c>
      <c r="B55" s="24" t="s">
        <v>177</v>
      </c>
      <c r="C55" s="25">
        <v>7547</v>
      </c>
      <c r="D55" s="82"/>
      <c r="E55" s="26"/>
      <c r="F55" s="90">
        <v>0</v>
      </c>
    </row>
    <row r="56" spans="1:7" x14ac:dyDescent="0.25">
      <c r="A56" s="17" t="s">
        <v>178</v>
      </c>
      <c r="B56" s="16" t="s">
        <v>179</v>
      </c>
      <c r="C56" s="19">
        <v>650000</v>
      </c>
      <c r="D56" s="76">
        <f>+C56+C57+C58+C59+C60+C62+C61</f>
        <v>4074427</v>
      </c>
      <c r="E56" s="74" t="s">
        <v>356</v>
      </c>
      <c r="F56" s="81">
        <v>72246.679999999993</v>
      </c>
      <c r="G56" s="92">
        <f>+F56+F57+F58+F59+F60</f>
        <v>224244.63999999998</v>
      </c>
    </row>
    <row r="57" spans="1:7" x14ac:dyDescent="0.25">
      <c r="A57" s="15" t="s">
        <v>180</v>
      </c>
      <c r="B57" s="16" t="s">
        <v>181</v>
      </c>
      <c r="C57" s="20">
        <v>0</v>
      </c>
      <c r="D57" s="80"/>
      <c r="E57" s="22"/>
      <c r="F57" s="81">
        <v>0</v>
      </c>
    </row>
    <row r="58" spans="1:7" x14ac:dyDescent="0.25">
      <c r="A58" s="15" t="s">
        <v>182</v>
      </c>
      <c r="B58" s="16" t="s">
        <v>183</v>
      </c>
      <c r="C58" s="20">
        <v>100000</v>
      </c>
      <c r="D58" s="80"/>
      <c r="E58" s="22"/>
      <c r="F58" s="81">
        <v>100516.92</v>
      </c>
    </row>
    <row r="59" spans="1:7" x14ac:dyDescent="0.25">
      <c r="A59" s="15" t="s">
        <v>184</v>
      </c>
      <c r="B59" s="16" t="s">
        <v>185</v>
      </c>
      <c r="C59" s="20">
        <v>264137</v>
      </c>
      <c r="D59" s="80"/>
      <c r="E59" s="22"/>
      <c r="F59" s="81">
        <v>0</v>
      </c>
    </row>
    <row r="60" spans="1:7" x14ac:dyDescent="0.25">
      <c r="A60" s="34" t="s">
        <v>186</v>
      </c>
      <c r="B60" s="35" t="s">
        <v>187</v>
      </c>
      <c r="C60" s="36">
        <v>818070</v>
      </c>
      <c r="D60" s="46"/>
      <c r="E60" s="37"/>
      <c r="F60" s="81">
        <v>51481.04</v>
      </c>
    </row>
    <row r="61" spans="1:7" x14ac:dyDescent="0.25">
      <c r="A61" s="34" t="s">
        <v>385</v>
      </c>
      <c r="B61" s="35" t="s">
        <v>386</v>
      </c>
      <c r="C61" s="36">
        <v>2000000</v>
      </c>
      <c r="D61" s="46"/>
      <c r="E61" s="37"/>
      <c r="F61" s="81"/>
    </row>
    <row r="62" spans="1:7" x14ac:dyDescent="0.25">
      <c r="A62" s="23" t="s">
        <v>188</v>
      </c>
      <c r="B62" s="24" t="s">
        <v>189</v>
      </c>
      <c r="C62" s="27">
        <v>242220</v>
      </c>
      <c r="D62" s="82"/>
      <c r="E62" s="26"/>
      <c r="F62" s="90">
        <v>0</v>
      </c>
    </row>
    <row r="63" spans="1:7" x14ac:dyDescent="0.25">
      <c r="A63" s="17" t="s">
        <v>190</v>
      </c>
      <c r="B63" s="38" t="s">
        <v>191</v>
      </c>
      <c r="C63" s="20">
        <v>978181</v>
      </c>
      <c r="D63" s="48">
        <f>+C63+C64+C65</f>
        <v>5050381</v>
      </c>
      <c r="E63" s="71" t="s">
        <v>357</v>
      </c>
      <c r="F63" s="81">
        <v>54006.58</v>
      </c>
      <c r="G63" s="92">
        <f>+F63+F64+F65</f>
        <v>291175.73</v>
      </c>
    </row>
    <row r="64" spans="1:7" x14ac:dyDescent="0.25">
      <c r="A64" s="34" t="s">
        <v>192</v>
      </c>
      <c r="B64" s="39" t="s">
        <v>193</v>
      </c>
      <c r="C64" s="36">
        <v>1496880</v>
      </c>
      <c r="D64" s="46"/>
      <c r="E64" s="37"/>
      <c r="F64" s="81">
        <v>77319.259999999995</v>
      </c>
    </row>
    <row r="65" spans="1:7" x14ac:dyDescent="0.25">
      <c r="A65" s="23" t="s">
        <v>194</v>
      </c>
      <c r="B65" s="24" t="s">
        <v>195</v>
      </c>
      <c r="C65" s="27">
        <v>2575320</v>
      </c>
      <c r="D65" s="82"/>
      <c r="E65" s="26"/>
      <c r="F65" s="90">
        <v>159849.89000000001</v>
      </c>
    </row>
    <row r="66" spans="1:7" x14ac:dyDescent="0.25">
      <c r="A66" s="17" t="s">
        <v>196</v>
      </c>
      <c r="B66" s="16" t="s">
        <v>197</v>
      </c>
      <c r="C66" s="20">
        <v>2800000</v>
      </c>
      <c r="D66" s="48">
        <f>+C66+C67+C68+C69+C70+C71+C72+C73+C74</f>
        <v>7325666</v>
      </c>
      <c r="E66" s="71" t="s">
        <v>358</v>
      </c>
      <c r="F66" s="81">
        <v>0</v>
      </c>
      <c r="G66" s="92">
        <f>+F67+F69+F73+F74</f>
        <v>478236.03</v>
      </c>
    </row>
    <row r="67" spans="1:7" x14ac:dyDescent="0.25">
      <c r="A67" s="15" t="s">
        <v>198</v>
      </c>
      <c r="B67" s="16" t="s">
        <v>199</v>
      </c>
      <c r="C67" s="20">
        <v>1122660</v>
      </c>
      <c r="D67" s="80"/>
      <c r="E67" s="22"/>
      <c r="F67" s="81">
        <v>54752</v>
      </c>
    </row>
    <row r="68" spans="1:7" x14ac:dyDescent="0.25">
      <c r="A68" s="15" t="s">
        <v>200</v>
      </c>
      <c r="B68" s="16" t="s">
        <v>201</v>
      </c>
      <c r="C68" s="20">
        <v>98108</v>
      </c>
      <c r="D68" s="80"/>
      <c r="E68" s="15"/>
      <c r="F68" s="81">
        <v>0</v>
      </c>
    </row>
    <row r="69" spans="1:7" x14ac:dyDescent="0.25">
      <c r="A69" s="34" t="s">
        <v>202</v>
      </c>
      <c r="B69" s="35" t="s">
        <v>203</v>
      </c>
      <c r="C69" s="46">
        <v>909562</v>
      </c>
      <c r="D69" s="46"/>
      <c r="E69" s="34"/>
      <c r="F69" s="86">
        <v>354000</v>
      </c>
      <c r="G69" s="81"/>
    </row>
    <row r="70" spans="1:7" x14ac:dyDescent="0.25">
      <c r="A70" s="17" t="s">
        <v>204</v>
      </c>
      <c r="B70" s="16" t="s">
        <v>205</v>
      </c>
      <c r="C70" s="20">
        <v>445336</v>
      </c>
      <c r="D70" s="48"/>
      <c r="E70" s="21"/>
      <c r="F70" s="81">
        <v>0</v>
      </c>
    </row>
    <row r="71" spans="1:7" x14ac:dyDescent="0.25">
      <c r="A71" s="15" t="s">
        <v>206</v>
      </c>
      <c r="B71" s="16" t="s">
        <v>207</v>
      </c>
      <c r="C71" s="20">
        <v>75000</v>
      </c>
      <c r="D71" s="80"/>
      <c r="E71" s="15"/>
      <c r="F71" s="81">
        <v>0</v>
      </c>
    </row>
    <row r="72" spans="1:7" x14ac:dyDescent="0.25">
      <c r="A72" s="15" t="s">
        <v>208</v>
      </c>
      <c r="B72" s="16" t="s">
        <v>209</v>
      </c>
      <c r="C72" s="20">
        <v>75000</v>
      </c>
      <c r="D72" s="80"/>
      <c r="E72" s="15"/>
      <c r="F72" s="81">
        <v>0</v>
      </c>
    </row>
    <row r="73" spans="1:7" x14ac:dyDescent="0.25">
      <c r="A73" s="15" t="s">
        <v>210</v>
      </c>
      <c r="B73" s="16" t="s">
        <v>211</v>
      </c>
      <c r="C73" s="20">
        <v>700000</v>
      </c>
      <c r="D73" s="80"/>
      <c r="E73" s="15"/>
      <c r="F73" s="81">
        <v>5124.03</v>
      </c>
    </row>
    <row r="74" spans="1:7" x14ac:dyDescent="0.25">
      <c r="A74" s="23" t="s">
        <v>212</v>
      </c>
      <c r="B74" s="24" t="s">
        <v>213</v>
      </c>
      <c r="C74" s="27">
        <v>1100000</v>
      </c>
      <c r="D74" s="82"/>
      <c r="E74" s="23"/>
      <c r="F74" s="94">
        <v>64360</v>
      </c>
    </row>
    <row r="75" spans="1:7" x14ac:dyDescent="0.25">
      <c r="A75" s="17" t="s">
        <v>214</v>
      </c>
      <c r="B75" s="16" t="s">
        <v>215</v>
      </c>
      <c r="C75" s="20">
        <v>498960</v>
      </c>
      <c r="D75" s="48">
        <f>+C75+C76+C77+C78+C79+C80+C81+C82+C83+C84+C85+C86+C87+C88+C89</f>
        <v>20670226</v>
      </c>
      <c r="E75" s="71" t="s">
        <v>359</v>
      </c>
      <c r="F75" s="81">
        <v>29911.72</v>
      </c>
      <c r="G75" s="92">
        <f>+F75+F76+F77+F78+F83+F85+F86+F87+F88</f>
        <v>725297.59</v>
      </c>
    </row>
    <row r="76" spans="1:7" x14ac:dyDescent="0.25">
      <c r="A76" s="15" t="s">
        <v>216</v>
      </c>
      <c r="B76" s="16" t="s">
        <v>217</v>
      </c>
      <c r="C76" s="20">
        <v>311850</v>
      </c>
      <c r="D76" s="80"/>
      <c r="E76" s="22"/>
      <c r="F76" s="81">
        <v>12744</v>
      </c>
    </row>
    <row r="77" spans="1:7" x14ac:dyDescent="0.25">
      <c r="A77" s="15" t="s">
        <v>218</v>
      </c>
      <c r="B77" s="16" t="s">
        <v>219</v>
      </c>
      <c r="C77" s="20">
        <v>21331</v>
      </c>
      <c r="D77" s="80"/>
      <c r="E77" s="15"/>
      <c r="F77" s="81">
        <v>4999</v>
      </c>
    </row>
    <row r="78" spans="1:7" x14ac:dyDescent="0.25">
      <c r="A78" s="15" t="s">
        <v>220</v>
      </c>
      <c r="B78" s="16" t="s">
        <v>221</v>
      </c>
      <c r="C78" s="20">
        <v>200000</v>
      </c>
      <c r="D78" s="80"/>
      <c r="E78" s="15"/>
      <c r="F78" s="81">
        <v>19721</v>
      </c>
    </row>
    <row r="79" spans="1:7" x14ac:dyDescent="0.25">
      <c r="A79" s="15" t="s">
        <v>222</v>
      </c>
      <c r="B79" s="16" t="s">
        <v>223</v>
      </c>
      <c r="C79" s="20">
        <v>0</v>
      </c>
      <c r="D79" s="80"/>
      <c r="E79" s="15"/>
      <c r="F79" s="81">
        <v>0</v>
      </c>
    </row>
    <row r="80" spans="1:7" x14ac:dyDescent="0.25">
      <c r="A80" s="15" t="s">
        <v>224</v>
      </c>
      <c r="B80" s="16" t="s">
        <v>225</v>
      </c>
      <c r="C80" s="20">
        <v>2998600</v>
      </c>
      <c r="D80" s="80"/>
      <c r="E80" s="15"/>
      <c r="F80" s="81">
        <v>0</v>
      </c>
    </row>
    <row r="81" spans="1:7" x14ac:dyDescent="0.25">
      <c r="A81" s="15" t="s">
        <v>226</v>
      </c>
      <c r="B81" s="16" t="s">
        <v>227</v>
      </c>
      <c r="C81" s="20">
        <v>1320000</v>
      </c>
      <c r="D81" s="80"/>
      <c r="E81" s="15"/>
      <c r="F81" s="81">
        <v>0</v>
      </c>
    </row>
    <row r="82" spans="1:7" x14ac:dyDescent="0.25">
      <c r="A82" s="15" t="s">
        <v>344</v>
      </c>
      <c r="B82" s="16" t="s">
        <v>343</v>
      </c>
      <c r="C82" s="20">
        <v>200000</v>
      </c>
      <c r="D82" s="80"/>
      <c r="E82" s="15"/>
      <c r="F82" s="81">
        <v>0</v>
      </c>
    </row>
    <row r="83" spans="1:7" x14ac:dyDescent="0.25">
      <c r="A83" s="15" t="s">
        <v>228</v>
      </c>
      <c r="B83" s="16" t="s">
        <v>229</v>
      </c>
      <c r="C83" s="20">
        <v>350000</v>
      </c>
      <c r="D83" s="80"/>
      <c r="E83" s="15"/>
      <c r="F83" s="81">
        <v>9204</v>
      </c>
    </row>
    <row r="84" spans="1:7" x14ac:dyDescent="0.25">
      <c r="A84" s="15" t="s">
        <v>230</v>
      </c>
      <c r="B84" s="16" t="s">
        <v>231</v>
      </c>
      <c r="C84" s="20">
        <v>1981427</v>
      </c>
      <c r="D84" s="80"/>
      <c r="E84" s="15"/>
      <c r="F84" s="81">
        <v>0</v>
      </c>
    </row>
    <row r="85" spans="1:7" x14ac:dyDescent="0.25">
      <c r="A85" s="15" t="s">
        <v>232</v>
      </c>
      <c r="B85" s="16" t="s">
        <v>233</v>
      </c>
      <c r="C85" s="20">
        <v>2376000</v>
      </c>
      <c r="D85" s="80"/>
      <c r="E85" s="15"/>
      <c r="F85" s="81">
        <v>77080.800000000003</v>
      </c>
    </row>
    <row r="86" spans="1:7" x14ac:dyDescent="0.25">
      <c r="A86" s="15" t="s">
        <v>234</v>
      </c>
      <c r="B86" s="16" t="s">
        <v>235</v>
      </c>
      <c r="C86" s="20">
        <v>1862058</v>
      </c>
      <c r="D86" s="80"/>
      <c r="E86" s="15"/>
      <c r="F86" s="81">
        <v>115215.2</v>
      </c>
    </row>
    <row r="87" spans="1:7" x14ac:dyDescent="0.25">
      <c r="A87" s="15" t="s">
        <v>236</v>
      </c>
      <c r="B87" s="35" t="s">
        <v>237</v>
      </c>
      <c r="C87" s="20">
        <v>8000000</v>
      </c>
      <c r="D87" s="80"/>
      <c r="E87" s="15"/>
      <c r="F87" s="81">
        <v>384292.98</v>
      </c>
    </row>
    <row r="88" spans="1:7" x14ac:dyDescent="0.25">
      <c r="A88" s="15" t="s">
        <v>238</v>
      </c>
      <c r="B88" s="35" t="s">
        <v>239</v>
      </c>
      <c r="C88" s="20">
        <v>450000</v>
      </c>
      <c r="D88" s="80"/>
      <c r="E88" s="15"/>
      <c r="F88" s="81">
        <v>72128.89</v>
      </c>
    </row>
    <row r="89" spans="1:7" x14ac:dyDescent="0.25">
      <c r="A89" s="23" t="s">
        <v>240</v>
      </c>
      <c r="B89" s="24" t="s">
        <v>241</v>
      </c>
      <c r="C89" s="27">
        <v>100000</v>
      </c>
      <c r="D89" s="82"/>
      <c r="E89" s="23"/>
      <c r="F89" s="90">
        <v>0</v>
      </c>
    </row>
    <row r="90" spans="1:7" x14ac:dyDescent="0.25">
      <c r="A90" s="34" t="s">
        <v>379</v>
      </c>
      <c r="B90" s="35" t="s">
        <v>380</v>
      </c>
      <c r="C90" s="36">
        <v>1900000</v>
      </c>
      <c r="D90" s="46">
        <f>+C90+C91</f>
        <v>2600000</v>
      </c>
      <c r="E90" s="34"/>
      <c r="F90" s="90"/>
    </row>
    <row r="91" spans="1:7" x14ac:dyDescent="0.25">
      <c r="A91" s="17" t="s">
        <v>242</v>
      </c>
      <c r="B91" s="35" t="s">
        <v>243</v>
      </c>
      <c r="C91" s="19">
        <v>700000</v>
      </c>
      <c r="D91" s="80">
        <f>+C90+C91</f>
        <v>2600000</v>
      </c>
      <c r="E91" s="71" t="s">
        <v>360</v>
      </c>
      <c r="F91" s="88">
        <v>96552.73</v>
      </c>
      <c r="G91" s="95">
        <f>+F91</f>
        <v>96552.73</v>
      </c>
    </row>
    <row r="92" spans="1:7" x14ac:dyDescent="0.25">
      <c r="A92" s="17"/>
      <c r="B92" s="14" t="s">
        <v>145</v>
      </c>
      <c r="C92" s="29">
        <f>SUM(C57:C91)</f>
        <v>39070700</v>
      </c>
      <c r="D92" s="84">
        <f>+D91+D75+D66+D63+D56+D53+D51+D49+D41</f>
        <v>60745827</v>
      </c>
      <c r="E92" s="30"/>
      <c r="F92" s="93">
        <f>SUM(F42:F91)</f>
        <v>2677141.91</v>
      </c>
      <c r="G92" s="96">
        <f>+G91+G75+G66+G63+G56+G53+G49+G42</f>
        <v>2677141.91</v>
      </c>
    </row>
    <row r="93" spans="1:7" ht="15.75" x14ac:dyDescent="0.25">
      <c r="A93" s="13"/>
      <c r="B93" s="31" t="s">
        <v>146</v>
      </c>
      <c r="C93" s="13"/>
      <c r="D93" s="79"/>
      <c r="E93" s="13"/>
      <c r="F93" s="81"/>
    </row>
    <row r="94" spans="1:7" x14ac:dyDescent="0.25">
      <c r="A94" s="17"/>
      <c r="B94" s="14" t="s">
        <v>244</v>
      </c>
      <c r="C94" s="17"/>
      <c r="D94" s="48"/>
      <c r="E94" s="17"/>
      <c r="F94" s="81"/>
    </row>
    <row r="95" spans="1:7" x14ac:dyDescent="0.25">
      <c r="A95" s="17" t="s">
        <v>245</v>
      </c>
      <c r="B95" s="16" t="s">
        <v>246</v>
      </c>
      <c r="C95" s="20">
        <v>2499136</v>
      </c>
      <c r="D95" s="48">
        <f>+C95+C96</f>
        <v>2693176</v>
      </c>
      <c r="E95" s="71" t="s">
        <v>361</v>
      </c>
      <c r="F95" s="81">
        <v>270285.36</v>
      </c>
      <c r="G95" s="92">
        <f>+F95</f>
        <v>270285.36</v>
      </c>
    </row>
    <row r="96" spans="1:7" x14ac:dyDescent="0.25">
      <c r="A96" s="23" t="s">
        <v>247</v>
      </c>
      <c r="B96" s="24" t="s">
        <v>248</v>
      </c>
      <c r="C96" s="27">
        <v>194040</v>
      </c>
      <c r="D96" s="82"/>
      <c r="E96" s="23"/>
      <c r="F96" s="90">
        <v>0</v>
      </c>
    </row>
    <row r="97" spans="1:7" x14ac:dyDescent="0.25">
      <c r="A97" s="17" t="s">
        <v>249</v>
      </c>
      <c r="B97" s="16" t="s">
        <v>250</v>
      </c>
      <c r="C97" s="20">
        <v>16008</v>
      </c>
      <c r="D97" s="48">
        <f>+C97+C98+C99+C100</f>
        <v>700223</v>
      </c>
      <c r="E97" s="71" t="s">
        <v>362</v>
      </c>
      <c r="F97" s="81">
        <v>0</v>
      </c>
      <c r="G97" s="92">
        <f>+F98+F99+F100</f>
        <v>109698.76</v>
      </c>
    </row>
    <row r="98" spans="1:7" x14ac:dyDescent="0.25">
      <c r="A98" s="15" t="s">
        <v>251</v>
      </c>
      <c r="B98" s="16" t="s">
        <v>252</v>
      </c>
      <c r="C98" s="20">
        <v>111450</v>
      </c>
      <c r="D98" s="80"/>
      <c r="E98" s="15"/>
      <c r="F98" s="81">
        <v>482.07</v>
      </c>
    </row>
    <row r="99" spans="1:7" x14ac:dyDescent="0.25">
      <c r="A99" s="15" t="s">
        <v>253</v>
      </c>
      <c r="B99" s="16" t="s">
        <v>254</v>
      </c>
      <c r="C99" s="20">
        <v>500000</v>
      </c>
      <c r="D99" s="80"/>
      <c r="E99" s="15"/>
      <c r="F99" s="81">
        <v>90115.18</v>
      </c>
    </row>
    <row r="100" spans="1:7" x14ac:dyDescent="0.25">
      <c r="A100" s="23" t="s">
        <v>255</v>
      </c>
      <c r="B100" s="24" t="s">
        <v>256</v>
      </c>
      <c r="C100" s="27">
        <v>72765</v>
      </c>
      <c r="D100" s="82"/>
      <c r="E100" s="23"/>
      <c r="F100" s="90">
        <v>19101.509999999998</v>
      </c>
    </row>
    <row r="101" spans="1:7" x14ac:dyDescent="0.25">
      <c r="A101" s="15" t="s">
        <v>257</v>
      </c>
      <c r="B101" s="16" t="s">
        <v>258</v>
      </c>
      <c r="C101" s="20">
        <v>158525</v>
      </c>
      <c r="D101" s="48">
        <f>+C101+C102+C103+C104</f>
        <v>1058525</v>
      </c>
      <c r="E101" s="71" t="s">
        <v>363</v>
      </c>
      <c r="F101" s="81">
        <v>9168.6</v>
      </c>
      <c r="G101" s="92">
        <f>+F101+F102+F103+F104</f>
        <v>124071.19</v>
      </c>
    </row>
    <row r="102" spans="1:7" x14ac:dyDescent="0.25">
      <c r="A102" s="15" t="s">
        <v>259</v>
      </c>
      <c r="B102" s="16" t="s">
        <v>260</v>
      </c>
      <c r="C102" s="20">
        <v>300000</v>
      </c>
      <c r="D102" s="80"/>
      <c r="E102" s="15"/>
      <c r="F102" s="81">
        <v>56613.59</v>
      </c>
    </row>
    <row r="103" spans="1:7" x14ac:dyDescent="0.25">
      <c r="A103" s="15" t="s">
        <v>261</v>
      </c>
      <c r="B103" s="16" t="s">
        <v>262</v>
      </c>
      <c r="C103" s="20">
        <v>100000</v>
      </c>
      <c r="D103" s="80"/>
      <c r="E103" s="15"/>
      <c r="F103" s="81">
        <v>51389</v>
      </c>
    </row>
    <row r="104" spans="1:7" x14ac:dyDescent="0.25">
      <c r="A104" s="23" t="s">
        <v>263</v>
      </c>
      <c r="B104" s="24" t="s">
        <v>264</v>
      </c>
      <c r="C104" s="27">
        <v>500000</v>
      </c>
      <c r="D104" s="82"/>
      <c r="E104" s="23"/>
      <c r="F104" s="90">
        <v>6900</v>
      </c>
    </row>
    <row r="105" spans="1:7" x14ac:dyDescent="0.25">
      <c r="A105" s="11" t="s">
        <v>265</v>
      </c>
      <c r="B105" s="40" t="s">
        <v>266</v>
      </c>
      <c r="C105" s="41">
        <v>800000</v>
      </c>
      <c r="D105" s="84">
        <f>+C105</f>
        <v>800000</v>
      </c>
      <c r="E105" s="73" t="s">
        <v>364</v>
      </c>
      <c r="F105" s="88">
        <v>14592.38</v>
      </c>
      <c r="G105" s="92">
        <f>+F105</f>
        <v>14592.38</v>
      </c>
    </row>
    <row r="106" spans="1:7" x14ac:dyDescent="0.25">
      <c r="A106" s="17" t="s">
        <v>267</v>
      </c>
      <c r="B106" s="16" t="s">
        <v>268</v>
      </c>
      <c r="C106" s="20">
        <v>200000</v>
      </c>
      <c r="D106" s="48">
        <f>+C106+C107</f>
        <v>500000</v>
      </c>
      <c r="E106" s="71" t="s">
        <v>365</v>
      </c>
      <c r="F106" s="81">
        <v>47200</v>
      </c>
      <c r="G106" s="92">
        <f>+F106+F107</f>
        <v>83170.179999999993</v>
      </c>
    </row>
    <row r="107" spans="1:7" x14ac:dyDescent="0.25">
      <c r="A107" s="23" t="s">
        <v>269</v>
      </c>
      <c r="B107" s="24" t="s">
        <v>270</v>
      </c>
      <c r="C107" s="27">
        <v>300000</v>
      </c>
      <c r="D107" s="82"/>
      <c r="E107" s="23"/>
      <c r="F107" s="90">
        <v>35970.18</v>
      </c>
      <c r="G107" s="91"/>
    </row>
    <row r="108" spans="1:7" x14ac:dyDescent="0.25">
      <c r="A108" s="17" t="s">
        <v>271</v>
      </c>
      <c r="B108" s="16" t="s">
        <v>272</v>
      </c>
      <c r="C108" s="20">
        <v>3032</v>
      </c>
      <c r="D108" s="48">
        <f>+C108+C109+C110+C111+C112+C113+C114</f>
        <v>202925</v>
      </c>
      <c r="E108" s="71" t="s">
        <v>366</v>
      </c>
      <c r="F108" s="81">
        <v>0</v>
      </c>
      <c r="G108" s="87">
        <f>+F114</f>
        <v>75</v>
      </c>
    </row>
    <row r="109" spans="1:7" x14ac:dyDescent="0.25">
      <c r="A109" s="15" t="s">
        <v>273</v>
      </c>
      <c r="B109" s="16" t="s">
        <v>274</v>
      </c>
      <c r="C109" s="20">
        <v>50000</v>
      </c>
      <c r="D109" s="80"/>
      <c r="E109" s="15"/>
      <c r="F109" s="81">
        <v>0</v>
      </c>
    </row>
    <row r="110" spans="1:7" x14ac:dyDescent="0.25">
      <c r="A110" s="15" t="s">
        <v>381</v>
      </c>
      <c r="B110" s="16" t="s">
        <v>382</v>
      </c>
      <c r="C110" s="20">
        <v>10000</v>
      </c>
      <c r="D110" s="80"/>
      <c r="E110" s="15"/>
      <c r="F110" s="81">
        <v>0</v>
      </c>
    </row>
    <row r="111" spans="1:7" x14ac:dyDescent="0.25">
      <c r="A111" s="15" t="s">
        <v>275</v>
      </c>
      <c r="B111" s="16" t="s">
        <v>276</v>
      </c>
      <c r="C111" s="20">
        <v>60638</v>
      </c>
      <c r="D111" s="80"/>
      <c r="E111" s="15"/>
      <c r="F111" s="81">
        <v>0</v>
      </c>
    </row>
    <row r="112" spans="1:7" x14ac:dyDescent="0.25">
      <c r="A112" s="15" t="s">
        <v>277</v>
      </c>
      <c r="B112" s="16" t="s">
        <v>278</v>
      </c>
      <c r="C112" s="20">
        <v>24255</v>
      </c>
      <c r="D112" s="80"/>
      <c r="E112" s="15"/>
      <c r="F112" s="81">
        <v>0</v>
      </c>
    </row>
    <row r="113" spans="1:7" x14ac:dyDescent="0.25">
      <c r="A113" s="23" t="s">
        <v>279</v>
      </c>
      <c r="B113" s="24" t="s">
        <v>280</v>
      </c>
      <c r="C113" s="27">
        <v>49500</v>
      </c>
      <c r="D113" s="83">
        <v>0</v>
      </c>
      <c r="E113" s="23"/>
      <c r="F113" s="90">
        <v>75</v>
      </c>
    </row>
    <row r="114" spans="1:7" x14ac:dyDescent="0.25">
      <c r="A114" s="23" t="s">
        <v>383</v>
      </c>
      <c r="B114" s="24" t="s">
        <v>384</v>
      </c>
      <c r="C114" s="27">
        <v>5500</v>
      </c>
      <c r="D114" s="83">
        <v>0</v>
      </c>
      <c r="E114" s="23"/>
      <c r="F114" s="90">
        <v>75</v>
      </c>
    </row>
    <row r="115" spans="1:7" x14ac:dyDescent="0.25">
      <c r="A115" s="17" t="s">
        <v>281</v>
      </c>
      <c r="B115" s="16" t="s">
        <v>282</v>
      </c>
      <c r="C115" s="20">
        <v>7000000</v>
      </c>
      <c r="D115" s="48">
        <f>+C115+C116+C117+C118+C119+C120+C121</f>
        <v>8159533</v>
      </c>
      <c r="E115" s="71" t="s">
        <v>367</v>
      </c>
      <c r="F115" s="81">
        <v>400250.1</v>
      </c>
      <c r="G115" s="92">
        <f>+F115+F120</f>
        <v>438554.12</v>
      </c>
    </row>
    <row r="116" spans="1:7" x14ac:dyDescent="0.25">
      <c r="A116" s="15" t="s">
        <v>283</v>
      </c>
      <c r="B116" s="16" t="s">
        <v>284</v>
      </c>
      <c r="C116" s="20">
        <v>418370</v>
      </c>
      <c r="D116" s="80"/>
      <c r="E116" s="15"/>
      <c r="F116" s="81">
        <v>0</v>
      </c>
    </row>
    <row r="117" spans="1:7" x14ac:dyDescent="0.25">
      <c r="A117" s="15" t="s">
        <v>285</v>
      </c>
      <c r="B117" s="16" t="s">
        <v>286</v>
      </c>
      <c r="C117" s="20">
        <v>0</v>
      </c>
      <c r="D117" s="80"/>
      <c r="E117" s="15"/>
      <c r="F117" s="81">
        <v>0</v>
      </c>
    </row>
    <row r="118" spans="1:7" x14ac:dyDescent="0.25">
      <c r="A118" s="15" t="s">
        <v>287</v>
      </c>
      <c r="B118" s="16" t="s">
        <v>288</v>
      </c>
      <c r="C118" s="20">
        <v>50000</v>
      </c>
      <c r="D118" s="80"/>
      <c r="E118" s="15"/>
      <c r="F118" s="81">
        <v>0</v>
      </c>
    </row>
    <row r="119" spans="1:7" x14ac:dyDescent="0.25">
      <c r="A119" s="15" t="s">
        <v>289</v>
      </c>
      <c r="B119" s="16" t="s">
        <v>290</v>
      </c>
      <c r="C119" s="20">
        <v>6063</v>
      </c>
      <c r="D119" s="80"/>
      <c r="E119" s="15"/>
      <c r="F119" s="81">
        <v>0</v>
      </c>
    </row>
    <row r="120" spans="1:7" x14ac:dyDescent="0.25">
      <c r="A120" s="15" t="s">
        <v>291</v>
      </c>
      <c r="B120" s="16" t="s">
        <v>292</v>
      </c>
      <c r="C120" s="20">
        <v>200000</v>
      </c>
      <c r="D120" s="80"/>
      <c r="E120" s="15"/>
      <c r="F120" s="81">
        <v>38304.019999999997</v>
      </c>
    </row>
    <row r="121" spans="1:7" x14ac:dyDescent="0.25">
      <c r="A121" s="23" t="s">
        <v>293</v>
      </c>
      <c r="B121" s="24" t="s">
        <v>294</v>
      </c>
      <c r="C121" s="27">
        <v>485100</v>
      </c>
      <c r="D121" s="82"/>
      <c r="E121" s="23"/>
      <c r="F121" s="90">
        <v>0</v>
      </c>
    </row>
    <row r="122" spans="1:7" x14ac:dyDescent="0.25">
      <c r="A122" s="17" t="s">
        <v>295</v>
      </c>
      <c r="B122" s="16" t="s">
        <v>296</v>
      </c>
      <c r="C122" s="20">
        <v>120112</v>
      </c>
      <c r="D122" s="48">
        <f>+C122+C123+C124+C125+C126+C127</f>
        <v>1275776</v>
      </c>
      <c r="E122" s="71" t="s">
        <v>368</v>
      </c>
      <c r="F122" s="81">
        <v>5024.84</v>
      </c>
      <c r="G122" s="92">
        <f>+F122+F123+F124+F125+F126+F127</f>
        <v>139525.97</v>
      </c>
    </row>
    <row r="123" spans="1:7" x14ac:dyDescent="0.25">
      <c r="A123" s="15" t="s">
        <v>297</v>
      </c>
      <c r="B123" s="16" t="s">
        <v>298</v>
      </c>
      <c r="C123" s="20">
        <v>716553</v>
      </c>
      <c r="D123" s="80"/>
      <c r="E123" s="15"/>
      <c r="F123" s="81">
        <v>105831.23</v>
      </c>
    </row>
    <row r="124" spans="1:7" x14ac:dyDescent="0.25">
      <c r="A124" s="15" t="s">
        <v>299</v>
      </c>
      <c r="B124" s="16" t="s">
        <v>300</v>
      </c>
      <c r="C124" s="20">
        <v>23473</v>
      </c>
      <c r="D124" s="80"/>
      <c r="E124" s="15"/>
      <c r="F124" s="81">
        <v>17379.990000000002</v>
      </c>
    </row>
    <row r="125" spans="1:7" x14ac:dyDescent="0.25">
      <c r="A125" s="15" t="s">
        <v>301</v>
      </c>
      <c r="B125" s="16" t="s">
        <v>302</v>
      </c>
      <c r="C125" s="20">
        <v>300000</v>
      </c>
      <c r="D125" s="80"/>
      <c r="E125" s="15"/>
      <c r="F125" s="81">
        <v>1329.9</v>
      </c>
    </row>
    <row r="126" spans="1:7" x14ac:dyDescent="0.25">
      <c r="A126" s="15" t="s">
        <v>303</v>
      </c>
      <c r="B126" s="16" t="s">
        <v>304</v>
      </c>
      <c r="C126" s="20">
        <v>55000</v>
      </c>
      <c r="D126" s="80"/>
      <c r="E126" s="15"/>
      <c r="F126" s="81">
        <v>0</v>
      </c>
    </row>
    <row r="127" spans="1:7" x14ac:dyDescent="0.25">
      <c r="A127" s="15" t="s">
        <v>305</v>
      </c>
      <c r="B127" s="16" t="s">
        <v>306</v>
      </c>
      <c r="C127" s="20">
        <v>60638</v>
      </c>
      <c r="D127" s="80"/>
      <c r="E127" s="15"/>
      <c r="F127" s="90">
        <v>9960.01</v>
      </c>
    </row>
    <row r="128" spans="1:7" x14ac:dyDescent="0.25">
      <c r="A128" s="17"/>
      <c r="B128" s="14" t="s">
        <v>145</v>
      </c>
      <c r="C128" s="29">
        <f>SUM(C95:C127)</f>
        <v>15390158</v>
      </c>
      <c r="D128" s="84">
        <f>+D122+D115+D108+D106+D105+D101+D97+D95</f>
        <v>15390158</v>
      </c>
      <c r="E128" s="30"/>
      <c r="F128" s="93">
        <f>SUM(F95:F127)</f>
        <v>1180047.96</v>
      </c>
      <c r="G128" s="96">
        <f>+G122+G115+G108+G105+G106+G101+G97+G95</f>
        <v>1179972.96</v>
      </c>
    </row>
    <row r="129" spans="1:7" ht="15.75" x14ac:dyDescent="0.25">
      <c r="A129" s="13"/>
      <c r="B129" s="31" t="s">
        <v>146</v>
      </c>
      <c r="C129" s="13"/>
      <c r="D129" s="79"/>
      <c r="E129" s="13"/>
      <c r="F129" s="81"/>
    </row>
    <row r="130" spans="1:7" x14ac:dyDescent="0.25">
      <c r="A130" s="17"/>
      <c r="B130" s="14" t="s">
        <v>307</v>
      </c>
      <c r="C130" s="17"/>
      <c r="D130" s="48"/>
      <c r="E130" s="17"/>
      <c r="F130" s="81"/>
    </row>
    <row r="131" spans="1:7" x14ac:dyDescent="0.25">
      <c r="A131" s="42" t="s">
        <v>308</v>
      </c>
      <c r="B131" s="35" t="s">
        <v>309</v>
      </c>
      <c r="C131" s="36">
        <v>0</v>
      </c>
      <c r="D131" s="76">
        <f>+C131+C132+C133+C134+C135</f>
        <v>3750000</v>
      </c>
      <c r="E131" s="74" t="s">
        <v>369</v>
      </c>
      <c r="F131" s="81">
        <v>0</v>
      </c>
      <c r="G131" s="92">
        <f>+F133+F134+F135</f>
        <v>501387.12</v>
      </c>
    </row>
    <row r="132" spans="1:7" x14ac:dyDescent="0.25">
      <c r="A132" s="42" t="s">
        <v>337</v>
      </c>
      <c r="B132" s="35" t="s">
        <v>338</v>
      </c>
      <c r="C132" s="36">
        <v>550000</v>
      </c>
      <c r="D132" s="76"/>
      <c r="E132" s="33"/>
      <c r="F132" s="81">
        <v>0</v>
      </c>
    </row>
    <row r="133" spans="1:7" x14ac:dyDescent="0.25">
      <c r="A133" s="15" t="s">
        <v>310</v>
      </c>
      <c r="B133" s="16" t="s">
        <v>311</v>
      </c>
      <c r="C133" s="36">
        <v>1100000</v>
      </c>
      <c r="D133" s="48"/>
      <c r="E133" s="21"/>
      <c r="F133" s="81">
        <v>224235</v>
      </c>
    </row>
    <row r="134" spans="1:7" x14ac:dyDescent="0.25">
      <c r="A134" s="15" t="s">
        <v>312</v>
      </c>
      <c r="B134" s="16" t="s">
        <v>313</v>
      </c>
      <c r="C134" s="36">
        <v>1100000</v>
      </c>
      <c r="D134" s="48"/>
      <c r="E134" s="17"/>
      <c r="F134" s="81">
        <v>52152.12</v>
      </c>
    </row>
    <row r="135" spans="1:7" x14ac:dyDescent="0.25">
      <c r="A135" s="23" t="s">
        <v>314</v>
      </c>
      <c r="B135" s="24" t="s">
        <v>315</v>
      </c>
      <c r="C135" s="27">
        <v>1000000</v>
      </c>
      <c r="D135" s="83"/>
      <c r="E135" s="43"/>
      <c r="F135" s="90">
        <v>225000</v>
      </c>
    </row>
    <row r="136" spans="1:7" x14ac:dyDescent="0.25">
      <c r="A136" s="17" t="s">
        <v>316</v>
      </c>
      <c r="B136" s="16" t="s">
        <v>317</v>
      </c>
      <c r="C136" s="20">
        <v>2438700</v>
      </c>
      <c r="D136" s="48">
        <f>+C136</f>
        <v>2438700</v>
      </c>
      <c r="E136" s="71" t="s">
        <v>370</v>
      </c>
      <c r="F136" s="88">
        <v>166656.24</v>
      </c>
      <c r="G136" s="96">
        <f>+F136</f>
        <v>166656.24</v>
      </c>
    </row>
    <row r="137" spans="1:7" x14ac:dyDescent="0.25">
      <c r="A137" s="15"/>
      <c r="B137" s="14" t="s">
        <v>145</v>
      </c>
      <c r="C137" s="29">
        <f>SUM(C131:C136)</f>
        <v>6188700</v>
      </c>
      <c r="D137" s="84">
        <f>+D136+D131</f>
        <v>6188700</v>
      </c>
      <c r="E137" s="30"/>
      <c r="F137" s="93">
        <f>SUM(F131:F136)</f>
        <v>668043.36</v>
      </c>
      <c r="G137" s="96">
        <f>+G136+G131</f>
        <v>668043.36</v>
      </c>
    </row>
    <row r="138" spans="1:7" ht="15.75" x14ac:dyDescent="0.25">
      <c r="A138" s="44"/>
      <c r="B138" s="31" t="s">
        <v>146</v>
      </c>
      <c r="C138" s="13"/>
      <c r="D138" s="79"/>
      <c r="E138" s="13"/>
      <c r="F138" s="81"/>
    </row>
    <row r="139" spans="1:7" x14ac:dyDescent="0.25">
      <c r="A139" s="15"/>
      <c r="B139" s="14" t="s">
        <v>318</v>
      </c>
      <c r="C139" s="17"/>
      <c r="D139" s="48"/>
      <c r="E139" s="17"/>
      <c r="F139" s="81"/>
    </row>
    <row r="140" spans="1:7" x14ac:dyDescent="0.25">
      <c r="A140" s="17" t="s">
        <v>319</v>
      </c>
      <c r="B140" s="16" t="s">
        <v>320</v>
      </c>
      <c r="C140" s="20">
        <v>11000000</v>
      </c>
      <c r="D140" s="48">
        <f>+C140+C141+C142+C143</f>
        <v>19310000</v>
      </c>
      <c r="E140" s="71" t="s">
        <v>371</v>
      </c>
      <c r="F140" s="81">
        <v>0</v>
      </c>
    </row>
    <row r="141" spans="1:7" x14ac:dyDescent="0.25">
      <c r="A141" s="34" t="s">
        <v>321</v>
      </c>
      <c r="B141" s="35" t="s">
        <v>322</v>
      </c>
      <c r="C141" s="20">
        <v>7000000</v>
      </c>
      <c r="D141" s="76"/>
      <c r="E141" s="42"/>
      <c r="F141" s="81">
        <v>75915.98</v>
      </c>
      <c r="G141" s="92">
        <f>+F141</f>
        <v>75915.98</v>
      </c>
    </row>
    <row r="142" spans="1:7" x14ac:dyDescent="0.25">
      <c r="A142" s="34" t="s">
        <v>323</v>
      </c>
      <c r="B142" s="34" t="s">
        <v>324</v>
      </c>
      <c r="C142" s="20">
        <v>655000</v>
      </c>
      <c r="D142" s="76"/>
      <c r="E142" s="42"/>
      <c r="F142" s="81">
        <v>0</v>
      </c>
    </row>
    <row r="143" spans="1:7" x14ac:dyDescent="0.25">
      <c r="A143" s="23" t="s">
        <v>325</v>
      </c>
      <c r="B143" s="24" t="s">
        <v>326</v>
      </c>
      <c r="C143" s="27">
        <v>655000</v>
      </c>
      <c r="D143" s="83"/>
      <c r="E143" s="43"/>
      <c r="F143" s="90">
        <v>0</v>
      </c>
      <c r="G143" s="91"/>
    </row>
    <row r="144" spans="1:7" x14ac:dyDescent="0.25">
      <c r="A144" s="15" t="s">
        <v>339</v>
      </c>
      <c r="B144" s="16" t="s">
        <v>340</v>
      </c>
      <c r="C144" s="36">
        <v>0</v>
      </c>
      <c r="D144" s="76">
        <f>+C144+C145</f>
        <v>0</v>
      </c>
      <c r="E144" s="75" t="s">
        <v>372</v>
      </c>
      <c r="F144" s="81">
        <v>0</v>
      </c>
    </row>
    <row r="145" spans="1:7" x14ac:dyDescent="0.25">
      <c r="A145" s="15" t="s">
        <v>346</v>
      </c>
      <c r="B145" s="16" t="s">
        <v>345</v>
      </c>
      <c r="C145" s="20">
        <v>0</v>
      </c>
      <c r="D145" s="48"/>
      <c r="E145" s="21"/>
      <c r="F145" s="81">
        <v>0</v>
      </c>
    </row>
    <row r="146" spans="1:7" x14ac:dyDescent="0.25">
      <c r="A146" s="11" t="s">
        <v>327</v>
      </c>
      <c r="B146" s="9" t="s">
        <v>328</v>
      </c>
      <c r="C146" s="41">
        <v>1000000</v>
      </c>
      <c r="D146" s="84">
        <f>+C146</f>
        <v>1000000</v>
      </c>
      <c r="E146" s="73" t="s">
        <v>373</v>
      </c>
      <c r="F146" s="88">
        <v>0</v>
      </c>
      <c r="G146" s="89"/>
    </row>
    <row r="147" spans="1:7" x14ac:dyDescent="0.25">
      <c r="A147" s="11" t="s">
        <v>329</v>
      </c>
      <c r="B147" s="40" t="s">
        <v>330</v>
      </c>
      <c r="C147" s="41">
        <v>654998.17000000004</v>
      </c>
      <c r="D147" s="84">
        <f>+C147</f>
        <v>654998.17000000004</v>
      </c>
      <c r="E147" s="73" t="s">
        <v>374</v>
      </c>
      <c r="F147" s="88">
        <v>0</v>
      </c>
      <c r="G147" s="89"/>
    </row>
    <row r="148" spans="1:7" x14ac:dyDescent="0.25">
      <c r="A148" s="17" t="s">
        <v>331</v>
      </c>
      <c r="B148" s="15" t="s">
        <v>332</v>
      </c>
      <c r="C148" s="36">
        <v>500000</v>
      </c>
      <c r="D148" s="48">
        <f>+C148+C149</f>
        <v>500000</v>
      </c>
      <c r="E148" s="71" t="s">
        <v>375</v>
      </c>
      <c r="F148" s="81">
        <v>0</v>
      </c>
    </row>
    <row r="149" spans="1:7" x14ac:dyDescent="0.25">
      <c r="A149" s="23" t="s">
        <v>333</v>
      </c>
      <c r="B149" s="24" t="s">
        <v>334</v>
      </c>
      <c r="C149" s="27">
        <v>0</v>
      </c>
      <c r="D149" s="83"/>
      <c r="E149" s="28"/>
      <c r="F149" s="90">
        <v>-59368.45</v>
      </c>
      <c r="G149" s="95">
        <f>+F149</f>
        <v>-59368.45</v>
      </c>
    </row>
    <row r="150" spans="1:7" x14ac:dyDescent="0.25">
      <c r="A150" s="17" t="s">
        <v>335</v>
      </c>
      <c r="B150" s="16" t="s">
        <v>336</v>
      </c>
      <c r="C150" s="20">
        <v>38835019</v>
      </c>
      <c r="D150" s="85">
        <f>+C150</f>
        <v>38835019</v>
      </c>
      <c r="E150" s="73" t="s">
        <v>376</v>
      </c>
      <c r="F150" s="88">
        <v>0</v>
      </c>
      <c r="G150" s="89"/>
    </row>
    <row r="151" spans="1:7" x14ac:dyDescent="0.25">
      <c r="A151" s="17"/>
      <c r="B151" s="14" t="s">
        <v>145</v>
      </c>
      <c r="C151" s="29">
        <f>SUM(C140:C150)</f>
        <v>60300017.170000002</v>
      </c>
      <c r="D151" s="83">
        <f>+D140+D146+D147+D148+D150</f>
        <v>60300017.170000002</v>
      </c>
      <c r="E151" s="28"/>
      <c r="F151" s="97">
        <f>+F141+F149</f>
        <v>16547.53</v>
      </c>
      <c r="G151" s="96">
        <f>+F151</f>
        <v>16547.53</v>
      </c>
    </row>
    <row r="152" spans="1:7" ht="15.75" thickBot="1" x14ac:dyDescent="0.3">
      <c r="A152" s="17"/>
      <c r="B152" s="14" t="s">
        <v>35</v>
      </c>
      <c r="C152" s="77">
        <f>+C151+C137+C128+C92+C38</f>
        <v>501964435</v>
      </c>
      <c r="D152" s="77">
        <f>+D151+D137+D128+D92+D38</f>
        <v>523639562</v>
      </c>
      <c r="E152" s="45"/>
      <c r="F152" s="98">
        <f>+F151+F137+F128+F92+F38</f>
        <v>28044358.219999999</v>
      </c>
      <c r="G152" s="99">
        <f>+G151+G137+G128+G92+G35+G30+G27+G21+G14</f>
        <v>27066595.93</v>
      </c>
    </row>
    <row r="153" spans="1:7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Plantilla Presupuesto (2)</vt:lpstr>
      <vt:lpstr>Hoja1</vt:lpstr>
      <vt:lpstr>Resumen</vt:lpstr>
      <vt:lpstr>'Plantilla Presupuesto (2)'!Área_de_impresión</vt:lpstr>
      <vt:lpstr>Resumen!Área_de_impresión</vt:lpstr>
      <vt:lpstr>'Plantilla Presupuesto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Christy Lied</cp:lastModifiedBy>
  <cp:lastPrinted>2022-01-05T18:24:34Z</cp:lastPrinted>
  <dcterms:created xsi:type="dcterms:W3CDTF">2018-04-17T18:57:16Z</dcterms:created>
  <dcterms:modified xsi:type="dcterms:W3CDTF">2022-01-27T15:44:43Z</dcterms:modified>
</cp:coreProperties>
</file>