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orte Semestral DIGECOG/DIGECOG Corte Semestral SISACNOC/Revision Anyer DIGECOG/unir/"/>
    </mc:Choice>
  </mc:AlternateContent>
  <xr:revisionPtr revIDLastSave="0" documentId="8_{8BF3DA88-260D-416D-B777-8C973CE5109E}" xr6:coauthVersionLast="47" xr6:coauthVersionMax="47" xr10:uidLastSave="{00000000-0000-0000-0000-000000000000}"/>
  <bookViews>
    <workbookView xWindow="28680" yWindow="-120" windowWidth="29040" windowHeight="15720" xr2:uid="{ACF4DC60-9B3F-492A-885B-818244D7AB43}"/>
  </bookViews>
  <sheets>
    <sheet name="Estado Comparativo" sheetId="1" r:id="rId1"/>
  </sheets>
  <externalReferences>
    <externalReference r:id="rId2"/>
  </externalReferences>
  <definedNames>
    <definedName name="_xlnm.Print_Area" localSheetId="0">'Estado Comparativo'!$A$1:$H$45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D27" i="1"/>
  <c r="G27" i="1" s="1"/>
  <c r="E26" i="1"/>
  <c r="F26" i="1" s="1"/>
  <c r="D26" i="1"/>
  <c r="G26" i="1" s="1"/>
  <c r="G25" i="1"/>
  <c r="F25" i="1"/>
  <c r="E24" i="1"/>
  <c r="F24" i="1" s="1"/>
  <c r="G23" i="1"/>
  <c r="F23" i="1"/>
  <c r="E22" i="1"/>
  <c r="F22" i="1" s="1"/>
  <c r="D22" i="1"/>
  <c r="G22" i="1" s="1"/>
  <c r="E21" i="1"/>
  <c r="G21" i="1" s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E10" i="1"/>
  <c r="D10" i="1"/>
  <c r="F27" i="1" l="1"/>
  <c r="F21" i="1"/>
  <c r="G24" i="1"/>
  <c r="G20" i="1" s="1"/>
  <c r="F10" i="1"/>
  <c r="D20" i="1"/>
  <c r="D31" i="1" s="1"/>
  <c r="G10" i="1"/>
  <c r="E20" i="1"/>
  <c r="F20" i="1" s="1"/>
  <c r="G31" i="1" l="1"/>
  <c r="F31" i="1"/>
  <c r="E31" i="1"/>
</calcChain>
</file>

<file path=xl/sharedStrings.xml><?xml version="1.0" encoding="utf-8"?>
<sst xmlns="http://schemas.openxmlformats.org/spreadsheetml/2006/main" count="35" uniqueCount="35">
  <si>
    <t xml:space="preserve">Estado de Comparación de los Importes Presupuestados y Realizados </t>
  </si>
  <si>
    <t>Durante el Año Terminado el 30 de junio de 2024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</si>
  <si>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</si>
  <si>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</si>
  <si>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</si>
  <si>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</si>
  <si>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</si>
  <si>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</si>
  <si>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</si>
  <si>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</si>
  <si>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</si>
  <si>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</si>
  <si>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</si>
  <si>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</si>
  <si>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</si>
  <si>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</si>
  <si>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</si>
  <si>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</si>
  <si>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</si>
  <si>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</si>
  <si>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</si>
  <si>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</si>
  <si>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</si>
  <si>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</si>
  <si>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</si>
  <si>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</si>
  <si>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</si>
  <si>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</si>
  <si>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</si>
  <si>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</si>
  <si>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</si>
  <si>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Firma del Director 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</si>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</sst>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###0;###0"/>
    <numFmt numFmtId="166" formatCode="#,##0.00_ ;\-#,##0.00\ "/>
    <numFmt numFmtId="167" formatCode="#,##0.00_ ;\(#,##0.00\)"/>
    <numFmt numFmtId="168" formatCode="###0.0;###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name val="Times New Roman"/>
      <family val="1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vertical="top" wrapText="1"/>
    </xf>
    <xf numFmtId="10" fontId="5" fillId="0" borderId="0" xfId="0" applyNumberFormat="1" applyFont="1" applyAlignment="1">
      <alignment horizontal="center" vertical="top" wrapText="1"/>
    </xf>
    <xf numFmtId="167" fontId="5" fillId="0" borderId="0" xfId="0" applyNumberFormat="1" applyFont="1" applyAlignment="1">
      <alignment horizontal="right" vertical="top" wrapText="1"/>
    </xf>
    <xf numFmtId="164" fontId="2" fillId="0" borderId="0" xfId="1" applyFont="1" applyFill="1"/>
    <xf numFmtId="168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6" fontId="8" fillId="0" borderId="0" xfId="0" applyNumberFormat="1" applyFont="1" applyAlignment="1">
      <alignment horizontal="right" vertical="top" wrapText="1"/>
    </xf>
    <xf numFmtId="10" fontId="8" fillId="0" borderId="0" xfId="0" applyNumberFormat="1" applyFont="1" applyAlignment="1">
      <alignment horizontal="center" vertical="top" wrapText="1"/>
    </xf>
    <xf numFmtId="167" fontId="8" fillId="0" borderId="0" xfId="0" applyNumberFormat="1" applyFont="1" applyAlignment="1">
      <alignment horizontal="right" vertical="top" wrapText="1"/>
    </xf>
    <xf numFmtId="9" fontId="8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166" fontId="5" fillId="0" borderId="0" xfId="0" applyNumberFormat="1" applyFont="1" applyAlignment="1">
      <alignment horizontal="right" vertical="center" wrapText="1"/>
    </xf>
    <xf numFmtId="10" fontId="5" fillId="0" borderId="0" xfId="2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6" fontId="2" fillId="0" borderId="0" xfId="1" applyNumberFormat="1" applyFont="1"/>
    <xf numFmtId="10" fontId="2" fillId="0" borderId="0" xfId="2" applyNumberFormat="1" applyFont="1"/>
    <xf numFmtId="164" fontId="2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38DD4323-0764-4CE2-AD39-2F7C39070F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468312</xdr:colOff>
      <xdr:row>0</xdr:row>
      <xdr:rowOff>95250</xdr:rowOff>
    </xdr:from>
    <xdr:to>
      <xdr:col>2</xdr:col>
      <xdr:colOff>1264128</xdr:colOff>
      <xdr:row>3</xdr:row>
      <xdr:rowOff>118555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8B8BF6-98EC-42F2-8607-DFC2A5E21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312" y="95250"/>
          <a:ext cx="1862616" cy="737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ipen-my.sharepoint.com/personal/jmoreno_sipen_gov_do/Documents/Documentos/DIGECOG/Corte%20Semestral%20DIGECOG/DIGECOG%20Corte%20Semestral%20SISACNOC/Revision%20Anyer%20DIGECOG/unir/Estados%20financieros%20corte%202024%20cargados%20Sisacnoc%20SIPEN_Modificado.xlsx" TargetMode="External"/><Relationship Id="rId2" Type="http://schemas.microsoft.com/office/2019/04/relationships/externalLinkLongPath" Target="Estados%20financieros%20corte%202024%20cargados%20Sisacnoc%20SIPEN_Modificado.xlsx?E912D9AF" TargetMode="External"/><Relationship Id="rId1" Type="http://schemas.openxmlformats.org/officeDocument/2006/relationships/externalLinkPath" Target="file:///\\E912D9AF\Estados%20financieros%20corte%202024%20cargados%20Sisacnoc%20SIPEN_Mod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stado de Situación"/>
      <sheetName val="Est. de Rendimiento Fin"/>
      <sheetName val="Cambio del Patrimonio"/>
      <sheetName val="Flujo de Efectivo"/>
      <sheetName val="Estado Comparativo"/>
      <sheetName val="NOTAS 7 AL 48 "/>
    </sheetNames>
    <sheetDataSet>
      <sheetData sheetId="0"/>
      <sheetData sheetId="1">
        <row r="20">
          <cell r="D20">
            <v>-209931537.05000001</v>
          </cell>
        </row>
      </sheetData>
      <sheetData sheetId="2"/>
      <sheetData sheetId="3">
        <row r="15">
          <cell r="D15">
            <v>-1384327.5</v>
          </cell>
        </row>
        <row r="18">
          <cell r="D18">
            <v>-45383562.149999999</v>
          </cell>
        </row>
        <row r="25">
          <cell r="D25">
            <v>-6950679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6E35-8AE1-47B7-8894-D3FF3443980C}">
  <dimension ref="A1:O45"/>
  <sheetViews>
    <sheetView tabSelected="1" zoomScaleNormal="100" workbookViewId="0">
      <selection activeCell="J31" sqref="J31"/>
    </sheetView>
  </sheetViews>
  <sheetFormatPr baseColWidth="10" defaultRowHeight="18.75" x14ac:dyDescent="0.3"/>
  <cols>
    <col min="1" max="1" width="11.42578125" style="1"/>
    <col min="2" max="2" width="4.5703125" style="1" bestFit="1" customWidth="1"/>
    <col min="3" max="3" width="56.5703125" style="1" customWidth="1"/>
    <col min="4" max="4" width="22.28515625" style="1" customWidth="1"/>
    <col min="5" max="5" width="28" style="1" customWidth="1"/>
    <col min="6" max="6" width="18.28515625" style="1" customWidth="1"/>
    <col min="7" max="7" width="20.140625" style="1" customWidth="1"/>
    <col min="8" max="8" width="6" style="1" customWidth="1"/>
    <col min="9" max="9" width="11.42578125" style="1"/>
    <col min="10" max="11" width="23.140625" style="4" bestFit="1" customWidth="1"/>
    <col min="12" max="12" width="11.42578125" style="1"/>
    <col min="13" max="13" width="21.7109375" style="4" bestFit="1" customWidth="1"/>
    <col min="14" max="14" width="20.140625" style="1" bestFit="1" customWidth="1"/>
    <col min="15" max="15" width="20.140625" style="4" bestFit="1" customWidth="1"/>
    <col min="16" max="16384" width="11.42578125" style="1"/>
  </cols>
  <sheetData>
    <row r="1" spans="1:15" x14ac:dyDescent="0.3">
      <c r="B1" s="2" t="s">
        <v>0</v>
      </c>
      <c r="C1" s="2"/>
      <c r="D1" s="2"/>
      <c r="E1" s="2"/>
      <c r="F1" s="2"/>
      <c r="G1" s="2"/>
      <c r="H1" s="3"/>
      <c r="I1" s="3"/>
    </row>
    <row r="2" spans="1:15" x14ac:dyDescent="0.3">
      <c r="B2" s="2" t="s">
        <v>1</v>
      </c>
      <c r="C2" s="2"/>
      <c r="D2" s="2"/>
      <c r="E2" s="2"/>
      <c r="F2" s="2"/>
      <c r="G2" s="2"/>
      <c r="H2" s="3"/>
      <c r="I2" s="3"/>
    </row>
    <row r="3" spans="1:15" x14ac:dyDescent="0.3">
      <c r="B3" s="2" t="s">
        <v>2</v>
      </c>
      <c r="C3" s="2"/>
      <c r="D3" s="2"/>
      <c r="E3" s="2"/>
      <c r="F3" s="2"/>
      <c r="G3" s="2"/>
      <c r="H3" s="3"/>
      <c r="I3" s="3"/>
    </row>
    <row r="4" spans="1:15" s="4" customFormat="1" x14ac:dyDescent="0.3">
      <c r="A4" s="1"/>
      <c r="B4" s="5" t="s">
        <v>3</v>
      </c>
      <c r="C4" s="5"/>
      <c r="D4" s="5"/>
      <c r="E4" s="5"/>
      <c r="F4" s="5"/>
      <c r="G4" s="5"/>
      <c r="H4" s="6"/>
      <c r="I4" s="6"/>
      <c r="L4" s="1"/>
      <c r="N4" s="1"/>
    </row>
    <row r="5" spans="1:15" s="4" customFormat="1" x14ac:dyDescent="0.3">
      <c r="A5" s="1"/>
      <c r="B5" s="7"/>
      <c r="C5" s="7"/>
      <c r="D5" s="7"/>
      <c r="E5" s="7"/>
      <c r="F5" s="7"/>
      <c r="G5" s="7"/>
      <c r="H5" s="6"/>
      <c r="I5" s="6"/>
      <c r="L5" s="1"/>
      <c r="N5" s="1"/>
    </row>
    <row r="6" spans="1:15" s="4" customFormat="1" x14ac:dyDescent="0.3">
      <c r="A6" s="1"/>
      <c r="B6" s="7"/>
      <c r="C6" s="7"/>
      <c r="D6" s="7"/>
      <c r="E6" s="7"/>
      <c r="F6" s="7"/>
      <c r="G6" s="7"/>
      <c r="H6" s="6"/>
      <c r="I6" s="6"/>
      <c r="L6" s="1"/>
      <c r="N6" s="1"/>
    </row>
    <row r="7" spans="1:15" s="4" customFormat="1" x14ac:dyDescent="0.3">
      <c r="A7" s="1"/>
      <c r="B7" s="7"/>
      <c r="C7" s="7"/>
      <c r="D7" s="7"/>
      <c r="E7" s="7"/>
      <c r="F7" s="7"/>
      <c r="G7" s="7"/>
      <c r="H7" s="6"/>
      <c r="I7" s="6"/>
      <c r="L7" s="1"/>
      <c r="N7" s="1"/>
    </row>
    <row r="8" spans="1:15" s="4" customFormat="1" x14ac:dyDescent="0.3">
      <c r="A8" s="1"/>
      <c r="B8" s="8"/>
      <c r="C8" s="8"/>
      <c r="D8" s="8"/>
      <c r="E8" s="8"/>
      <c r="F8" s="8"/>
      <c r="G8" s="8"/>
      <c r="H8" s="8"/>
      <c r="I8" s="8"/>
      <c r="L8" s="1"/>
      <c r="N8" s="1"/>
    </row>
    <row r="9" spans="1:15" s="4" customFormat="1" ht="56.25" x14ac:dyDescent="0.3">
      <c r="A9" s="1"/>
      <c r="B9" s="9" t="s">
        <v>4</v>
      </c>
      <c r="C9" s="9"/>
      <c r="D9" s="10" t="s">
        <v>5</v>
      </c>
      <c r="E9" s="10" t="s">
        <v>6</v>
      </c>
      <c r="F9" s="10" t="s">
        <v>7</v>
      </c>
      <c r="G9" s="10" t="s">
        <v>8</v>
      </c>
      <c r="H9" s="1"/>
      <c r="I9" s="1"/>
      <c r="L9" s="1"/>
      <c r="N9" s="1"/>
    </row>
    <row r="10" spans="1:15" s="4" customFormat="1" x14ac:dyDescent="0.3">
      <c r="A10" s="1"/>
      <c r="B10" s="11">
        <v>1</v>
      </c>
      <c r="C10" s="12" t="s">
        <v>9</v>
      </c>
      <c r="D10" s="13">
        <f>SUM(D11:D19)</f>
        <v>633000000</v>
      </c>
      <c r="E10" s="13">
        <f>SUM(E11:E19)</f>
        <v>333466951.17000002</v>
      </c>
      <c r="F10" s="14">
        <f>IFERROR(+E10/D10,0)</f>
        <v>0.52680403028436018</v>
      </c>
      <c r="G10" s="15">
        <f>+D10-E10</f>
        <v>299533048.82999998</v>
      </c>
      <c r="H10" s="1"/>
      <c r="I10" s="1"/>
      <c r="J10" s="16"/>
      <c r="K10" s="16"/>
      <c r="L10" s="1"/>
      <c r="M10" s="16"/>
      <c r="N10" s="1"/>
      <c r="O10" s="16"/>
    </row>
    <row r="11" spans="1:15" s="4" customFormat="1" x14ac:dyDescent="0.3">
      <c r="A11" s="1"/>
      <c r="B11" s="17">
        <v>1.1000000000000001</v>
      </c>
      <c r="C11" s="18" t="s">
        <v>10</v>
      </c>
      <c r="D11" s="19">
        <v>0</v>
      </c>
      <c r="E11" s="19">
        <v>0</v>
      </c>
      <c r="F11" s="20">
        <f t="shared" ref="F11:F19" si="0">IFERROR(+E11/D11,0)</f>
        <v>0</v>
      </c>
      <c r="G11" s="21">
        <f t="shared" ref="G11:G30" si="1">+D11-E11</f>
        <v>0</v>
      </c>
      <c r="H11" s="1"/>
      <c r="I11" s="1"/>
      <c r="L11" s="1"/>
      <c r="N11" s="1"/>
    </row>
    <row r="12" spans="1:15" s="4" customFormat="1" x14ac:dyDescent="0.3">
      <c r="A12" s="1"/>
      <c r="B12" s="17">
        <v>1.2</v>
      </c>
      <c r="C12" s="18" t="s">
        <v>11</v>
      </c>
      <c r="D12" s="19">
        <v>0</v>
      </c>
      <c r="E12" s="19">
        <v>0</v>
      </c>
      <c r="F12" s="20">
        <f t="shared" si="0"/>
        <v>0</v>
      </c>
      <c r="G12" s="21">
        <f t="shared" si="1"/>
        <v>0</v>
      </c>
      <c r="H12" s="1"/>
      <c r="I12" s="1"/>
      <c r="L12" s="1"/>
      <c r="N12" s="1"/>
    </row>
    <row r="13" spans="1:15" s="4" customFormat="1" x14ac:dyDescent="0.3">
      <c r="A13" s="1"/>
      <c r="B13" s="17">
        <v>1.3</v>
      </c>
      <c r="C13" s="18" t="s">
        <v>12</v>
      </c>
      <c r="D13" s="19">
        <v>0</v>
      </c>
      <c r="E13" s="19">
        <v>0</v>
      </c>
      <c r="F13" s="20">
        <f t="shared" si="0"/>
        <v>0</v>
      </c>
      <c r="G13" s="21">
        <f t="shared" si="1"/>
        <v>0</v>
      </c>
      <c r="H13" s="1"/>
      <c r="I13" s="1"/>
      <c r="L13" s="1"/>
      <c r="N13" s="1"/>
    </row>
    <row r="14" spans="1:15" s="4" customFormat="1" x14ac:dyDescent="0.3">
      <c r="A14" s="1"/>
      <c r="B14" s="17">
        <v>1.4</v>
      </c>
      <c r="C14" s="18" t="s">
        <v>13</v>
      </c>
      <c r="D14" s="19">
        <v>627240000</v>
      </c>
      <c r="E14" s="19">
        <v>325633545.37</v>
      </c>
      <c r="F14" s="20">
        <f t="shared" si="0"/>
        <v>0.51915302813914932</v>
      </c>
      <c r="G14" s="21">
        <f t="shared" si="1"/>
        <v>301606454.63</v>
      </c>
      <c r="H14" s="1"/>
      <c r="I14" s="1"/>
      <c r="L14" s="1"/>
      <c r="N14" s="1"/>
    </row>
    <row r="15" spans="1:15" s="4" customFormat="1" x14ac:dyDescent="0.3">
      <c r="A15" s="1"/>
      <c r="B15" s="17">
        <v>1.5</v>
      </c>
      <c r="C15" s="18" t="s">
        <v>14</v>
      </c>
      <c r="D15" s="19">
        <v>0</v>
      </c>
      <c r="E15" s="19">
        <v>0</v>
      </c>
      <c r="F15" s="20">
        <f t="shared" si="0"/>
        <v>0</v>
      </c>
      <c r="G15" s="21">
        <f t="shared" si="1"/>
        <v>0</v>
      </c>
      <c r="H15" s="1"/>
      <c r="I15" s="1"/>
      <c r="L15" s="1"/>
      <c r="N15" s="1"/>
    </row>
    <row r="16" spans="1:15" s="4" customFormat="1" x14ac:dyDescent="0.3">
      <c r="A16" s="1"/>
      <c r="B16" s="17">
        <v>1.6</v>
      </c>
      <c r="C16" s="18" t="s">
        <v>15</v>
      </c>
      <c r="D16" s="19">
        <v>5760000</v>
      </c>
      <c r="E16" s="19">
        <v>7833405.7999999998</v>
      </c>
      <c r="F16" s="20">
        <f t="shared" si="0"/>
        <v>1.3599662847222223</v>
      </c>
      <c r="G16" s="21">
        <f t="shared" si="1"/>
        <v>-2073405.7999999998</v>
      </c>
      <c r="H16" s="1"/>
      <c r="I16" s="1"/>
      <c r="L16" s="1"/>
      <c r="N16" s="1"/>
    </row>
    <row r="17" spans="1:14" s="4" customFormat="1" x14ac:dyDescent="0.3">
      <c r="A17" s="1"/>
      <c r="B17" s="17">
        <v>1.7</v>
      </c>
      <c r="C17" s="18" t="s">
        <v>16</v>
      </c>
      <c r="D17" s="19">
        <v>0</v>
      </c>
      <c r="E17" s="19">
        <v>0</v>
      </c>
      <c r="F17" s="20">
        <f t="shared" si="0"/>
        <v>0</v>
      </c>
      <c r="G17" s="21">
        <f t="shared" si="1"/>
        <v>0</v>
      </c>
      <c r="H17" s="1"/>
      <c r="I17" s="1"/>
      <c r="L17" s="1"/>
      <c r="N17" s="1"/>
    </row>
    <row r="18" spans="1:14" s="4" customFormat="1" x14ac:dyDescent="0.3">
      <c r="A18" s="1"/>
      <c r="B18" s="17">
        <v>1.8</v>
      </c>
      <c r="C18" s="18" t="s">
        <v>17</v>
      </c>
      <c r="D18" s="19">
        <v>0</v>
      </c>
      <c r="E18" s="19">
        <v>0</v>
      </c>
      <c r="F18" s="20">
        <f t="shared" si="0"/>
        <v>0</v>
      </c>
      <c r="G18" s="21">
        <f t="shared" si="1"/>
        <v>0</v>
      </c>
      <c r="H18" s="1"/>
      <c r="I18" s="1"/>
      <c r="L18" s="1"/>
      <c r="N18" s="1"/>
    </row>
    <row r="19" spans="1:14" s="4" customFormat="1" x14ac:dyDescent="0.3">
      <c r="A19" s="1"/>
      <c r="B19" s="17">
        <v>1.9</v>
      </c>
      <c r="C19" s="18" t="s">
        <v>18</v>
      </c>
      <c r="D19" s="19">
        <v>0</v>
      </c>
      <c r="E19" s="19"/>
      <c r="F19" s="20">
        <f t="shared" si="0"/>
        <v>0</v>
      </c>
      <c r="G19" s="21">
        <f t="shared" si="1"/>
        <v>0</v>
      </c>
      <c r="H19" s="1"/>
      <c r="I19" s="1"/>
      <c r="L19" s="1"/>
      <c r="N19" s="1"/>
    </row>
    <row r="20" spans="1:14" x14ac:dyDescent="0.3">
      <c r="B20" s="11">
        <v>2</v>
      </c>
      <c r="C20" s="12" t="s">
        <v>19</v>
      </c>
      <c r="D20" s="13">
        <f>SUM(D21:D30)</f>
        <v>633000000</v>
      </c>
      <c r="E20" s="13">
        <f>SUM(E21:E30)</f>
        <v>276982719.96000004</v>
      </c>
      <c r="F20" s="14">
        <f>IFERROR(+E20/D20,0)</f>
        <v>0.43757143753554506</v>
      </c>
      <c r="G20" s="15">
        <f t="shared" ref="G20:H20" si="2">SUM(G21:G30)</f>
        <v>356017280.04000002</v>
      </c>
    </row>
    <row r="21" spans="1:14" x14ac:dyDescent="0.3">
      <c r="B21" s="17">
        <v>2.1</v>
      </c>
      <c r="C21" s="18" t="s">
        <v>20</v>
      </c>
      <c r="D21" s="19">
        <v>489483290.24000001</v>
      </c>
      <c r="E21" s="19">
        <f>ABS(+'[1]Est. de Rendimiento Fin'!D20)</f>
        <v>209931537.05000001</v>
      </c>
      <c r="F21" s="22">
        <f>IFERROR(+E21/D21,0)</f>
        <v>0.42888397057858269</v>
      </c>
      <c r="G21" s="21">
        <f>+D21-E21</f>
        <v>279551753.19</v>
      </c>
    </row>
    <row r="22" spans="1:14" x14ac:dyDescent="0.3">
      <c r="B22" s="17">
        <v>2.2000000000000002</v>
      </c>
      <c r="C22" s="18" t="s">
        <v>21</v>
      </c>
      <c r="D22" s="19">
        <f>114272303.93-5219632.8-556517.51</f>
        <v>108496153.62</v>
      </c>
      <c r="E22" s="19">
        <f>ABS(SUM('[1]Flujo de Efectivo'!D18))+173321</f>
        <v>45556883.149999999</v>
      </c>
      <c r="F22" s="22">
        <f t="shared" ref="F22:F30" si="3">IFERROR(+E22/D22,0)</f>
        <v>0.41989399282816708</v>
      </c>
      <c r="G22" s="21">
        <f t="shared" ref="G22:G30" si="4">+D22-E22</f>
        <v>62939270.470000006</v>
      </c>
    </row>
    <row r="23" spans="1:14" x14ac:dyDescent="0.3">
      <c r="B23" s="17">
        <v>2.2999999999999998</v>
      </c>
      <c r="C23" s="18" t="s">
        <v>22</v>
      </c>
      <c r="D23" s="19">
        <v>17009687.489999998</v>
      </c>
      <c r="E23" s="19">
        <v>6052203.6100000003</v>
      </c>
      <c r="F23" s="22">
        <f t="shared" si="3"/>
        <v>0.35580921833855522</v>
      </c>
      <c r="G23" s="21">
        <f t="shared" si="4"/>
        <v>10957483.879999999</v>
      </c>
    </row>
    <row r="24" spans="1:14" x14ac:dyDescent="0.3">
      <c r="B24" s="17">
        <v>2.4</v>
      </c>
      <c r="C24" s="18" t="s">
        <v>23</v>
      </c>
      <c r="D24" s="19">
        <v>3953100</v>
      </c>
      <c r="E24" s="19">
        <f>ABS('[1]Flujo de Efectivo'!D15)</f>
        <v>1384327.5</v>
      </c>
      <c r="F24" s="22">
        <f t="shared" si="3"/>
        <v>0.35018782727479697</v>
      </c>
      <c r="G24" s="21">
        <f t="shared" si="4"/>
        <v>2568772.5</v>
      </c>
    </row>
    <row r="25" spans="1:14" x14ac:dyDescent="0.3">
      <c r="B25" s="17">
        <v>2.5</v>
      </c>
      <c r="C25" s="18" t="s">
        <v>24</v>
      </c>
      <c r="D25" s="19">
        <v>0</v>
      </c>
      <c r="E25" s="19">
        <v>0</v>
      </c>
      <c r="F25" s="22">
        <f t="shared" si="3"/>
        <v>0</v>
      </c>
      <c r="G25" s="21">
        <f t="shared" si="4"/>
        <v>0</v>
      </c>
    </row>
    <row r="26" spans="1:14" x14ac:dyDescent="0.3">
      <c r="B26" s="17">
        <v>2.6</v>
      </c>
      <c r="C26" s="18" t="s">
        <v>25</v>
      </c>
      <c r="D26" s="19">
        <f>6394161.49+556517.51</f>
        <v>6950679</v>
      </c>
      <c r="E26" s="19">
        <f>ABS('[1]Flujo de Efectivo'!D25)</f>
        <v>6950679</v>
      </c>
      <c r="F26" s="22">
        <f t="shared" si="3"/>
        <v>1</v>
      </c>
      <c r="G26" s="21">
        <f t="shared" si="4"/>
        <v>0</v>
      </c>
    </row>
    <row r="27" spans="1:14" x14ac:dyDescent="0.3">
      <c r="B27" s="17">
        <v>2.7</v>
      </c>
      <c r="C27" s="18" t="s">
        <v>26</v>
      </c>
      <c r="D27" s="19">
        <f>1887456.85+5219632.8</f>
        <v>7107089.6500000004</v>
      </c>
      <c r="E27" s="19">
        <v>7107089.6500000004</v>
      </c>
      <c r="F27" s="22">
        <f t="shared" si="3"/>
        <v>1</v>
      </c>
      <c r="G27" s="21">
        <f t="shared" si="4"/>
        <v>0</v>
      </c>
    </row>
    <row r="28" spans="1:14" ht="37.5" x14ac:dyDescent="0.3">
      <c r="B28" s="17">
        <v>2.8</v>
      </c>
      <c r="C28" s="18" t="s">
        <v>27</v>
      </c>
      <c r="D28" s="19">
        <v>0</v>
      </c>
      <c r="E28" s="19">
        <v>0</v>
      </c>
      <c r="F28" s="22">
        <f t="shared" si="3"/>
        <v>0</v>
      </c>
      <c r="G28" s="21">
        <f t="shared" si="4"/>
        <v>0</v>
      </c>
    </row>
    <row r="29" spans="1:14" x14ac:dyDescent="0.3">
      <c r="B29" s="17">
        <v>2.9</v>
      </c>
      <c r="C29" s="18" t="s">
        <v>28</v>
      </c>
      <c r="D29" s="19">
        <v>0</v>
      </c>
      <c r="E29" s="19"/>
      <c r="F29" s="22">
        <f t="shared" si="3"/>
        <v>0</v>
      </c>
      <c r="G29" s="21">
        <f t="shared" si="4"/>
        <v>0</v>
      </c>
    </row>
    <row r="30" spans="1:14" x14ac:dyDescent="0.3">
      <c r="B30" s="17">
        <v>2.1</v>
      </c>
      <c r="C30" s="18" t="s">
        <v>29</v>
      </c>
      <c r="D30" s="19">
        <v>0</v>
      </c>
      <c r="E30" s="19">
        <v>0</v>
      </c>
      <c r="F30" s="22">
        <f t="shared" si="3"/>
        <v>0</v>
      </c>
      <c r="G30" s="21">
        <f t="shared" si="4"/>
        <v>0</v>
      </c>
    </row>
    <row r="31" spans="1:14" x14ac:dyDescent="0.3">
      <c r="B31" s="23"/>
      <c r="C31" s="24" t="s">
        <v>30</v>
      </c>
      <c r="D31" s="25">
        <f>SUM(D10-D20)</f>
        <v>0</v>
      </c>
      <c r="E31" s="25">
        <f>SUM(E10-E20)</f>
        <v>56484231.209999979</v>
      </c>
      <c r="F31" s="26">
        <f>SUM(F10-F20)</f>
        <v>8.923259274881512E-2</v>
      </c>
      <c r="G31" s="27">
        <f>SUM(G10-G20)</f>
        <v>-56484231.210000038</v>
      </c>
    </row>
    <row r="32" spans="1:14" x14ac:dyDescent="0.3">
      <c r="B32" s="23"/>
      <c r="C32" s="24"/>
      <c r="D32" s="28"/>
      <c r="E32" s="28"/>
      <c r="F32" s="28"/>
      <c r="G32" s="28"/>
      <c r="J32" s="29"/>
      <c r="K32" s="30"/>
      <c r="N32" s="31"/>
    </row>
    <row r="33" spans="2:14" x14ac:dyDescent="0.3">
      <c r="B33" s="23"/>
      <c r="C33" s="24"/>
      <c r="D33" s="28"/>
      <c r="E33" s="28"/>
      <c r="F33" s="28"/>
      <c r="G33" s="28"/>
      <c r="J33" s="29"/>
      <c r="K33" s="30"/>
      <c r="N33" s="31"/>
    </row>
    <row r="34" spans="2:14" x14ac:dyDescent="0.3">
      <c r="B34" s="23"/>
      <c r="C34" s="24"/>
      <c r="D34" s="28"/>
      <c r="E34" s="28"/>
      <c r="F34" s="28"/>
      <c r="G34" s="28"/>
      <c r="J34" s="29"/>
      <c r="K34" s="30"/>
    </row>
    <row r="35" spans="2:14" x14ac:dyDescent="0.3">
      <c r="J35" s="29"/>
      <c r="N35" s="31"/>
    </row>
    <row r="37" spans="2:14" ht="19.5" thickBot="1" x14ac:dyDescent="0.35">
      <c r="C37" s="32"/>
      <c r="E37" s="33"/>
      <c r="F37" s="33"/>
      <c r="G37" s="33"/>
      <c r="J37" s="19"/>
      <c r="K37" s="30"/>
    </row>
    <row r="38" spans="2:14" x14ac:dyDescent="0.3">
      <c r="C38" s="34" t="s">
        <v>31</v>
      </c>
      <c r="E38" s="35" t="s">
        <v>32</v>
      </c>
      <c r="F38" s="35"/>
      <c r="G38" s="35"/>
      <c r="J38" s="19"/>
      <c r="K38" s="30"/>
    </row>
    <row r="39" spans="2:14" x14ac:dyDescent="0.3">
      <c r="C39" s="36"/>
      <c r="E39" s="36"/>
      <c r="F39" s="36"/>
      <c r="G39" s="36"/>
      <c r="K39" s="30"/>
    </row>
    <row r="40" spans="2:14" x14ac:dyDescent="0.3">
      <c r="C40" s="36"/>
      <c r="E40" s="36"/>
      <c r="F40" s="36"/>
      <c r="G40" s="36"/>
      <c r="K40" s="30"/>
    </row>
    <row r="41" spans="2:14" x14ac:dyDescent="0.3">
      <c r="C41" s="36"/>
      <c r="E41" s="36"/>
      <c r="F41" s="36"/>
      <c r="G41" s="36"/>
      <c r="K41" s="30"/>
    </row>
    <row r="42" spans="2:14" x14ac:dyDescent="0.3">
      <c r="C42" s="36"/>
      <c r="E42" s="36"/>
      <c r="F42" s="36"/>
      <c r="G42" s="36"/>
    </row>
    <row r="43" spans="2:14" x14ac:dyDescent="0.3">
      <c r="C43" s="36"/>
      <c r="E43" s="36"/>
      <c r="F43" s="36"/>
      <c r="G43" s="36"/>
    </row>
    <row r="44" spans="2:14" ht="19.5" thickBot="1" x14ac:dyDescent="0.35">
      <c r="C44" s="32"/>
      <c r="E44" s="37"/>
      <c r="F44" s="37"/>
      <c r="G44" s="37"/>
    </row>
    <row r="45" spans="2:14" x14ac:dyDescent="0.3">
      <c r="C45" s="34" t="s">
        <v>33</v>
      </c>
      <c r="E45" s="35" t="s">
        <v>34</v>
      </c>
      <c r="F45" s="35"/>
      <c r="G45" s="35"/>
    </row>
  </sheetData>
  <mergeCells count="8">
    <mergeCell ref="E38:G38"/>
    <mergeCell ref="E45:G45"/>
    <mergeCell ref="B1:G1"/>
    <mergeCell ref="B2:G2"/>
    <mergeCell ref="B3:G3"/>
    <mergeCell ref="B4:G4"/>
    <mergeCell ref="B8:I8"/>
    <mergeCell ref="B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AE0F2C-2099-42E6-983D-363930B2F371}"/>
</file>

<file path=customXml/itemProps2.xml><?xml version="1.0" encoding="utf-8"?>
<ds:datastoreItem xmlns:ds="http://schemas.openxmlformats.org/officeDocument/2006/customXml" ds:itemID="{CA8E5CD1-359F-4AC1-901B-F5B5D7795481}"/>
</file>

<file path=customXml/itemProps3.xml><?xml version="1.0" encoding="utf-8"?>
<ds:datastoreItem xmlns:ds="http://schemas.openxmlformats.org/officeDocument/2006/customXml" ds:itemID="{00DE65D5-7580-420F-A2E3-71718549A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Comparativo</vt:lpstr>
      <vt:lpstr>'Estado Comparativo'!Área_de_impresión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2024-07-19T20:55:18Z</dcterms:created>
  <dcterms:modified xsi:type="dcterms:W3CDTF">2024-07-19T20:56:06Z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