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ESF - Situación Financiera" sheetId="1" r:id="rId1"/>
  </sheets>
  <definedNames>
    <definedName name="_xlnm._FilterDatabase" localSheetId="0" hidden="1">'ESF - Situación Financiera'!$A$5:$F$5</definedName>
    <definedName name="_xlnm.Print_Area" localSheetId="0">'ESF - Situación Financiera'!$A$1:$F$70</definedName>
  </definedNames>
  <calcPr calcId="145621"/>
</workbook>
</file>

<file path=xl/calcChain.xml><?xml version="1.0" encoding="utf-8"?>
<calcChain xmlns="http://schemas.openxmlformats.org/spreadsheetml/2006/main">
  <c r="D58" i="1" l="1"/>
  <c r="G56" i="1"/>
  <c r="G55" i="1"/>
  <c r="D50" i="1"/>
  <c r="D60" i="1" s="1"/>
  <c r="D40" i="1"/>
  <c r="J36" i="1"/>
  <c r="I36" i="1"/>
  <c r="H36" i="1"/>
  <c r="G36" i="1"/>
  <c r="J35" i="1"/>
  <c r="I35" i="1"/>
  <c r="H35" i="1"/>
  <c r="G35" i="1"/>
  <c r="J34" i="1"/>
  <c r="H34" i="1"/>
  <c r="J33" i="1"/>
  <c r="H33" i="1"/>
  <c r="J32" i="1"/>
  <c r="I32" i="1"/>
  <c r="H32" i="1"/>
  <c r="G32" i="1"/>
  <c r="J31" i="1"/>
  <c r="H31" i="1"/>
  <c r="J30" i="1"/>
  <c r="H30" i="1"/>
  <c r="J29" i="1"/>
  <c r="H29" i="1"/>
  <c r="J28" i="1"/>
  <c r="H28" i="1"/>
  <c r="J27" i="1"/>
  <c r="H27" i="1"/>
  <c r="D27" i="1"/>
  <c r="J26" i="1"/>
  <c r="H26" i="1"/>
  <c r="J25" i="1"/>
  <c r="H25" i="1"/>
  <c r="F25" i="1"/>
  <c r="D25" i="1"/>
  <c r="J24" i="1"/>
  <c r="H24" i="1"/>
  <c r="G24" i="1"/>
  <c r="J23" i="1"/>
  <c r="I23" i="1"/>
  <c r="H23" i="1"/>
  <c r="G23" i="1"/>
  <c r="J22" i="1"/>
  <c r="I22" i="1"/>
  <c r="H22" i="1"/>
  <c r="G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F15" i="1"/>
  <c r="D15" i="1"/>
  <c r="J14" i="1"/>
  <c r="H14" i="1"/>
  <c r="J13" i="1"/>
  <c r="I13" i="1"/>
  <c r="H13" i="1"/>
  <c r="G13" i="1"/>
  <c r="J12" i="1"/>
  <c r="G12" i="1"/>
  <c r="J11" i="1"/>
  <c r="I11" i="1"/>
  <c r="H11" i="1"/>
  <c r="G11" i="1"/>
</calcChain>
</file>

<file path=xl/sharedStrings.xml><?xml version="1.0" encoding="utf-8"?>
<sst xmlns="http://schemas.openxmlformats.org/spreadsheetml/2006/main" count="63" uniqueCount="61">
  <si>
    <t>SUPERINTENDENCIA DE PENSIONES</t>
  </si>
  <si>
    <t>Estado de Situación Financiera</t>
  </si>
  <si>
    <t>Al 30 de Junio de 2022 y 2021</t>
  </si>
  <si>
    <t>(Valores en RD$)</t>
  </si>
  <si>
    <t>Variacion 2018</t>
  </si>
  <si>
    <t>Variacion 2017</t>
  </si>
  <si>
    <t>Activos</t>
  </si>
  <si>
    <t>Activos corrientes</t>
  </si>
  <si>
    <t>Efectivo y equivalentes de efectivo (Nota 7)</t>
  </si>
  <si>
    <t>Inversiones a corto plazo (Nota 8)</t>
  </si>
  <si>
    <t>Porción corriente de documentos por cobrar (Nota 8)</t>
  </si>
  <si>
    <t>Cuenta por cobrar a corto plazo (Notas 8)</t>
  </si>
  <si>
    <t>Inventarios (Nota 9)</t>
  </si>
  <si>
    <t>Pagos anticipados (Nota 10)</t>
  </si>
  <si>
    <t>Otros activos corrientes (Nota 11)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</si>
  <si>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</si>
  <si>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</si>
  <si>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</si>
  <si>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</si>
  <si>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</si>
  <si>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</si>
  <si>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Propiedad, Planta y Equipos Netos (Nota 11)</t>
  </si>
  <si>
    <t xml:space="preserve">Activos intangibles (Nota 12) </t>
  </si>
  <si>
    <t xml:space="preserve">Otros activos no financieros (Nota 13) </t>
  </si>
  <si>
    <t>Total activos no corrientes</t>
  </si>
  <si>
    <t>Total activos</t>
  </si>
  <si>
    <t xml:space="preserve"> </t>
  </si>
  <si>
    <t>Pasivos</t>
  </si>
  <si>
    <t>Pasivos corrientes</t>
  </si>
  <si>
    <t>Sobregiro bancario (Nota 21)</t>
  </si>
  <si>
    <t>Cuentas por pagar a corto plazo (Nota 14)</t>
  </si>
  <si>
    <t>Préstamos a corto plazo (Nota 23)</t>
  </si>
  <si>
    <t>Parte corriente de préstamos a largo plazo (Nota 24)</t>
  </si>
  <si>
    <t>Retenciones y acumulaciones por pagar (Nota 15)</t>
  </si>
  <si>
    <t>Provisiones a corto plazo (Nota 16)</t>
  </si>
  <si>
    <t>Beneficios a empleados a corto plazo (Nota 27)</t>
  </si>
  <si>
    <t>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</si>
  <si>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</si>
  <si>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</si>
  <si>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</si>
  <si>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</si>
  <si>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</si>
  <si>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>Instrumentos de deuda (Nota 32)</t>
  </si>
  <si>
    <t>Provisiones a largo plazo (Nota 33)</t>
  </si>
  <si>
    <t>Beneficios a empleados a largo plazo (Nota 34)</t>
  </si>
  <si>
    <t>Otros pasivos no corrientes (Nota 35)</t>
  </si>
  <si>
    <t>Total pasivos no corrientes</t>
  </si>
  <si>
    <t xml:space="preserve">Total pasivos </t>
  </si>
  <si>
    <t>Activos Netos/Patrimonio (Nota 17)</t>
  </si>
  <si>
    <t>Capital</t>
  </si>
  <si>
    <t>Reservas</t>
  </si>
  <si>
    <t>Resultados positivos (ahorro) / negativo (desahorro)</t>
  </si>
  <si>
    <t xml:space="preserve">Resultados acumulados </t>
  </si>
  <si>
    <t>Intereses minoritarios</t>
  </si>
  <si>
    <t>Total activos netos/patrimonio</t>
  </si>
  <si>
    <t>Total pasivos y activos netos/patrimonio</t>
  </si>
  <si>
    <t>Las notas en las páginas 7 a 23 son parte integral de estos Estados Financieros.</t>
  </si>
  <si>
    <t>Firma:</t>
  </si>
  <si>
    <t>Encargada de Contabilidad</t>
  </si>
  <si>
    <t xml:space="preserve">   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</si>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</sst>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-* #,##0.00\ _P_t_s_-;\-* #,##0.00\ _P_t_s_-;_-* &quot;-&quot;??\ _P_t_s_-;_-@_-"/>
    <numFmt numFmtId="167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11" fillId="0" borderId="0"/>
    <xf numFmtId="0" fontId="1" fillId="0" borderId="0"/>
    <xf numFmtId="0" fontId="11" fillId="0" borderId="0"/>
    <xf numFmtId="0" fontId="13" fillId="0" borderId="0">
      <alignment vertical="top"/>
    </xf>
  </cellStyleXfs>
  <cellXfs count="4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9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left" vertical="center" indent="5"/>
    </xf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/>
    <xf numFmtId="3" fontId="7" fillId="0" borderId="0" xfId="1" applyNumberFormat="1" applyFont="1" applyFill="1" applyBorder="1"/>
    <xf numFmtId="3" fontId="3" fillId="0" borderId="0" xfId="0" applyNumberFormat="1" applyFont="1" applyBorder="1" applyAlignment="1"/>
    <xf numFmtId="3" fontId="7" fillId="0" borderId="1" xfId="1" applyNumberFormat="1" applyFont="1" applyFill="1" applyBorder="1"/>
    <xf numFmtId="164" fontId="3" fillId="0" borderId="1" xfId="0" applyNumberFormat="1" applyFont="1" applyBorder="1" applyAlignment="1"/>
    <xf numFmtId="0" fontId="4" fillId="0" borderId="0" xfId="0" applyFont="1" applyBorder="1" applyAlignment="1">
      <alignment horizontal="left" vertical="top"/>
    </xf>
    <xf numFmtId="37" fontId="7" fillId="0" borderId="0" xfId="1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indent="4"/>
    </xf>
    <xf numFmtId="0" fontId="8" fillId="0" borderId="0" xfId="0" applyNumberFormat="1" applyFont="1" applyFill="1" applyBorder="1"/>
    <xf numFmtId="2" fontId="8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indent="3"/>
    </xf>
    <xf numFmtId="0" fontId="7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indent="1"/>
    </xf>
    <xf numFmtId="0" fontId="10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51954</xdr:colOff>
      <xdr:row>64</xdr:row>
      <xdr:rowOff>156152</xdr:rowOff>
    </xdr:from>
    <xdr:to>
      <xdr:col>1</xdr:col>
      <xdr:colOff>2052203</xdr:colOff>
      <xdr:row>67</xdr:row>
      <xdr:rowOff>188577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154" y="8042852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3</xdr:col>
      <xdr:colOff>103333</xdr:colOff>
      <xdr:row>65</xdr:row>
      <xdr:rowOff>0</xdr:rowOff>
    </xdr:from>
    <xdr:to>
      <xdr:col>3</xdr:col>
      <xdr:colOff>623455</xdr:colOff>
      <xdr:row>67</xdr:row>
      <xdr:rowOff>138545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2333" y="8077200"/>
          <a:ext cx="520122" cy="519545"/>
        </a:xfrm>
        <a:prstGeom prst="rect">
          <a:avLst/>
        </a:prstGeom>
      </xdr:spPr>
    </xdr:pic>
    <xdr:clientData/>
  </xdr:twoCellAnchor>
  <xdr:twoCellAnchor editAs="oneCell">
    <xdr:from>
      <xdr:col>4</xdr:col>
      <xdr:colOff>77932</xdr:colOff>
      <xdr:row>65</xdr:row>
      <xdr:rowOff>25977</xdr:rowOff>
    </xdr:from>
    <xdr:to>
      <xdr:col>12</xdr:col>
      <xdr:colOff>234752</xdr:colOff>
      <xdr:row>67</xdr:row>
      <xdr:rowOff>188310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6132" y="8103177"/>
          <a:ext cx="1947520" cy="543333"/>
        </a:xfrm>
        <a:prstGeom prst="rect">
          <a:avLst/>
        </a:prstGeom>
      </xdr:spPr>
    </xdr:pic>
    <xdr:clientData/>
  </xdr:twoCellAnchor>
  <xdr:twoCellAnchor editAs="oneCell">
    <xdr:from>
      <xdr:col>1</xdr:col>
      <xdr:colOff>2052205</xdr:colOff>
      <xdr:row>62</xdr:row>
      <xdr:rowOff>173182</xdr:rowOff>
    </xdr:from>
    <xdr:to>
      <xdr:col>3</xdr:col>
      <xdr:colOff>0</xdr:colOff>
      <xdr:row>67</xdr:row>
      <xdr:rowOff>51954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09405" y="7678882"/>
          <a:ext cx="919595" cy="83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A50" zoomScale="110" zoomScaleNormal="110" workbookViewId="0">
      <selection activeCell="B71" sqref="B71"/>
    </sheetView>
  </sheetViews>
  <sheetFormatPr baseColWidth="10" defaultColWidth="11.42578125" defaultRowHeight="15" x14ac:dyDescent="0.25"/>
  <cols>
    <col min="1" max="1" width="6.85546875" style="3" customWidth="1"/>
    <col min="2" max="2" width="40.28515625" style="3" customWidth="1"/>
    <col min="3" max="3" width="4.28515625" style="3" customWidth="1"/>
    <col min="4" max="4" width="18.28515625" style="3" customWidth="1"/>
    <col min="5" max="5" width="4.28515625" style="3" customWidth="1"/>
    <col min="6" max="6" width="22.5703125" style="3" customWidth="1"/>
    <col min="7" max="9" width="14.140625" style="2" hidden="1" customWidth="1"/>
    <col min="10" max="10" width="12.85546875" style="2" hidden="1" customWidth="1"/>
    <col min="11" max="12" width="0" style="2" hidden="1" customWidth="1"/>
    <col min="13" max="17" width="11.42578125" style="2"/>
    <col min="18" max="18" width="13.85546875" style="2" bestFit="1" customWidth="1"/>
    <col min="19" max="16384" width="11.42578125" style="2"/>
  </cols>
  <sheetData>
    <row r="1" spans="1:10" ht="15.75" x14ac:dyDescent="0.25">
      <c r="A1" s="1" t="s">
        <v>0</v>
      </c>
      <c r="B1" s="1"/>
      <c r="C1" s="1"/>
      <c r="D1" s="1"/>
      <c r="E1" s="1"/>
      <c r="F1" s="1"/>
    </row>
    <row r="2" spans="1:10" ht="15.75" x14ac:dyDescent="0.25">
      <c r="A2" s="1" t="s">
        <v>1</v>
      </c>
      <c r="B2" s="1"/>
      <c r="C2" s="1"/>
      <c r="D2" s="1"/>
      <c r="E2" s="1"/>
      <c r="F2" s="1"/>
    </row>
    <row r="3" spans="1:10" ht="15.75" x14ac:dyDescent="0.25">
      <c r="A3" s="1" t="s">
        <v>2</v>
      </c>
      <c r="B3" s="1"/>
      <c r="C3" s="1"/>
      <c r="D3" s="1"/>
      <c r="E3" s="1"/>
      <c r="F3" s="1"/>
    </row>
    <row r="4" spans="1:10" ht="15.75" x14ac:dyDescent="0.25">
      <c r="A4" s="1" t="s">
        <v>3</v>
      </c>
      <c r="B4" s="1"/>
      <c r="C4" s="1"/>
      <c r="D4" s="1"/>
      <c r="E4" s="1"/>
      <c r="F4" s="1"/>
    </row>
    <row r="5" spans="1:10" x14ac:dyDescent="0.25">
      <c r="D5" s="2"/>
      <c r="E5" s="2"/>
      <c r="F5" s="2"/>
      <c r="G5" s="2" t="s">
        <v>4</v>
      </c>
      <c r="I5" s="2" t="s">
        <v>5</v>
      </c>
    </row>
    <row r="6" spans="1:10" x14ac:dyDescent="0.25">
      <c r="A6" s="4" t="s">
        <v>6</v>
      </c>
      <c r="B6" s="5"/>
      <c r="C6" s="5"/>
      <c r="D6" s="6">
        <v>2022</v>
      </c>
      <c r="E6" s="7"/>
      <c r="F6" s="6">
        <v>2021</v>
      </c>
    </row>
    <row r="7" spans="1:10" x14ac:dyDescent="0.25">
      <c r="A7" s="4" t="s">
        <v>7</v>
      </c>
      <c r="B7" s="5"/>
      <c r="C7" s="5"/>
      <c r="D7" s="8"/>
      <c r="E7" s="8"/>
      <c r="F7" s="8"/>
    </row>
    <row r="8" spans="1:10" x14ac:dyDescent="0.25">
      <c r="B8" s="3" t="s">
        <v>8</v>
      </c>
      <c r="D8" s="9">
        <v>125294069</v>
      </c>
      <c r="E8" s="10"/>
      <c r="F8" s="9">
        <v>95635930.00999999</v>
      </c>
    </row>
    <row r="9" spans="1:10" s="13" customFormat="1" hidden="1" x14ac:dyDescent="0.25">
      <c r="A9" s="11"/>
      <c r="B9" s="3" t="s">
        <v>9</v>
      </c>
      <c r="C9" s="3"/>
      <c r="D9" s="9"/>
      <c r="E9" s="12"/>
      <c r="F9" s="9"/>
    </row>
    <row r="10" spans="1:10" s="13" customFormat="1" hidden="1" x14ac:dyDescent="0.25">
      <c r="A10" s="11"/>
      <c r="B10" s="3" t="s">
        <v>10</v>
      </c>
      <c r="C10" s="3"/>
      <c r="D10" s="9"/>
      <c r="E10" s="12"/>
      <c r="F10" s="9"/>
    </row>
    <row r="11" spans="1:10" s="13" customFormat="1" x14ac:dyDescent="0.25">
      <c r="A11" s="11"/>
      <c r="B11" s="3" t="s">
        <v>11</v>
      </c>
      <c r="C11" s="3"/>
      <c r="D11" s="9">
        <v>0</v>
      </c>
      <c r="E11" s="12"/>
      <c r="F11" s="9">
        <v>20754.61</v>
      </c>
      <c r="G11" s="14">
        <f>+D11-F11</f>
        <v>-20754.61</v>
      </c>
      <c r="H11" s="14">
        <f>+E11-G11</f>
        <v>20754.61</v>
      </c>
      <c r="I11" s="14">
        <f>+F11-1438497.98</f>
        <v>-1417743.3699999999</v>
      </c>
      <c r="J11" s="14">
        <f>+E11-I11</f>
        <v>1417743.3699999999</v>
      </c>
    </row>
    <row r="12" spans="1:10" x14ac:dyDescent="0.25">
      <c r="B12" s="3" t="s">
        <v>12</v>
      </c>
      <c r="D12" s="9">
        <v>978024.47</v>
      </c>
      <c r="E12" s="12"/>
      <c r="F12" s="9">
        <v>581728.04</v>
      </c>
      <c r="G12" s="15">
        <f>+D12-F12</f>
        <v>396296.42999999993</v>
      </c>
      <c r="H12" s="14"/>
      <c r="J12" s="14">
        <f t="shared" ref="J12:J36" si="0">+E12-I12</f>
        <v>0</v>
      </c>
    </row>
    <row r="13" spans="1:10" s="13" customFormat="1" x14ac:dyDescent="0.25">
      <c r="A13" s="11"/>
      <c r="B13" s="16" t="s">
        <v>13</v>
      </c>
      <c r="C13" s="16"/>
      <c r="D13" s="17">
        <v>1823680.13</v>
      </c>
      <c r="E13" s="12"/>
      <c r="F13" s="17">
        <v>1762931.9700000002</v>
      </c>
      <c r="G13" s="14">
        <f>+D13-F13</f>
        <v>60748.159999999683</v>
      </c>
      <c r="H13" s="14">
        <f t="shared" ref="H13:H36" si="1">+E13-G13</f>
        <v>-60748.159999999683</v>
      </c>
      <c r="I13" s="14">
        <f>+F13-1386241.27</f>
        <v>376690.70000000019</v>
      </c>
      <c r="J13" s="14">
        <f t="shared" si="0"/>
        <v>-376690.70000000019</v>
      </c>
    </row>
    <row r="14" spans="1:10" s="13" customFormat="1" hidden="1" x14ac:dyDescent="0.25">
      <c r="A14" s="11"/>
      <c r="B14" s="3" t="s">
        <v>14</v>
      </c>
      <c r="C14" s="3"/>
      <c r="D14" s="9">
        <v>0</v>
      </c>
      <c r="E14" s="12"/>
      <c r="F14" s="18">
        <v>0</v>
      </c>
      <c r="H14" s="14">
        <f t="shared" si="1"/>
        <v>0</v>
      </c>
      <c r="J14" s="14">
        <f t="shared" si="0"/>
        <v>0</v>
      </c>
    </row>
    <row r="15" spans="1:10" x14ac:dyDescent="0.25">
      <c r="A15" s="4" t="s">
        <v>15</v>
      </c>
      <c r="D15" s="19">
        <f>SUM(D8:D14)</f>
        <v>128095773.59999999</v>
      </c>
      <c r="E15" s="10"/>
      <c r="F15" s="19">
        <f>SUM(F8:F14)</f>
        <v>98001344.629999995</v>
      </c>
      <c r="H15" s="14">
        <f t="shared" si="1"/>
        <v>0</v>
      </c>
      <c r="J15" s="14">
        <f t="shared" si="0"/>
        <v>0</v>
      </c>
    </row>
    <row r="16" spans="1:10" x14ac:dyDescent="0.25">
      <c r="A16" s="4"/>
      <c r="D16" s="19"/>
      <c r="E16" s="10"/>
      <c r="F16" s="19"/>
      <c r="H16" s="14">
        <f t="shared" si="1"/>
        <v>0</v>
      </c>
      <c r="J16" s="14">
        <f t="shared" si="0"/>
        <v>0</v>
      </c>
    </row>
    <row r="17" spans="1:10" x14ac:dyDescent="0.25">
      <c r="A17" s="4" t="s">
        <v>16</v>
      </c>
      <c r="D17" s="9"/>
      <c r="E17" s="9"/>
      <c r="F17" s="9"/>
      <c r="H17" s="14">
        <f t="shared" si="1"/>
        <v>0</v>
      </c>
      <c r="J17" s="14">
        <f t="shared" si="0"/>
        <v>0</v>
      </c>
    </row>
    <row r="18" spans="1:10" s="13" customFormat="1" hidden="1" x14ac:dyDescent="0.25">
      <c r="A18" s="11"/>
      <c r="B18" s="3" t="s">
        <v>17</v>
      </c>
      <c r="C18" s="3"/>
      <c r="D18" s="18">
        <v>0</v>
      </c>
      <c r="E18" s="12"/>
      <c r="F18" s="18">
        <v>0</v>
      </c>
      <c r="H18" s="14">
        <f t="shared" si="1"/>
        <v>0</v>
      </c>
      <c r="J18" s="14">
        <f t="shared" si="0"/>
        <v>0</v>
      </c>
    </row>
    <row r="19" spans="1:10" s="13" customFormat="1" hidden="1" x14ac:dyDescent="0.25">
      <c r="A19" s="11"/>
      <c r="B19" s="3" t="s">
        <v>18</v>
      </c>
      <c r="C19" s="3"/>
      <c r="D19" s="18">
        <v>0</v>
      </c>
      <c r="E19" s="12"/>
      <c r="F19" s="18">
        <v>0</v>
      </c>
      <c r="H19" s="14">
        <f t="shared" si="1"/>
        <v>0</v>
      </c>
      <c r="J19" s="14">
        <f t="shared" si="0"/>
        <v>0</v>
      </c>
    </row>
    <row r="20" spans="1:10" s="13" customFormat="1" hidden="1" x14ac:dyDescent="0.25">
      <c r="A20" s="11"/>
      <c r="B20" s="3" t="s">
        <v>19</v>
      </c>
      <c r="C20" s="3"/>
      <c r="D20" s="18">
        <v>0</v>
      </c>
      <c r="E20" s="12"/>
      <c r="F20" s="18">
        <v>0</v>
      </c>
      <c r="H20" s="14">
        <f t="shared" si="1"/>
        <v>0</v>
      </c>
      <c r="J20" s="14">
        <f t="shared" si="0"/>
        <v>0</v>
      </c>
    </row>
    <row r="21" spans="1:10" s="13" customFormat="1" hidden="1" x14ac:dyDescent="0.25">
      <c r="A21" s="11"/>
      <c r="B21" s="3" t="s">
        <v>20</v>
      </c>
      <c r="C21" s="3"/>
      <c r="D21" s="18">
        <v>0</v>
      </c>
      <c r="E21" s="12"/>
      <c r="F21" s="18">
        <v>0</v>
      </c>
      <c r="H21" s="14">
        <f t="shared" si="1"/>
        <v>0</v>
      </c>
      <c r="J21" s="14">
        <f t="shared" si="0"/>
        <v>0</v>
      </c>
    </row>
    <row r="22" spans="1:10" x14ac:dyDescent="0.25">
      <c r="B22" s="3" t="s">
        <v>21</v>
      </c>
      <c r="D22" s="9">
        <v>118732076.72</v>
      </c>
      <c r="E22" s="12"/>
      <c r="F22" s="9">
        <v>105942632.55999997</v>
      </c>
      <c r="G22" s="15">
        <f>+D22-F22</f>
        <v>12789444.160000026</v>
      </c>
      <c r="H22" s="14">
        <f t="shared" si="1"/>
        <v>-12789444.160000026</v>
      </c>
      <c r="I22" s="15">
        <f>+F22-93672680.62</f>
        <v>12269951.939999968</v>
      </c>
      <c r="J22" s="14">
        <f t="shared" si="0"/>
        <v>-12269951.939999968</v>
      </c>
    </row>
    <row r="23" spans="1:10" x14ac:dyDescent="0.25">
      <c r="B23" s="16" t="s">
        <v>22</v>
      </c>
      <c r="D23" s="9">
        <v>39233391.789999999</v>
      </c>
      <c r="E23" s="12"/>
      <c r="F23" s="9">
        <v>39404116.980000004</v>
      </c>
      <c r="G23" s="15">
        <f>+D23-F23</f>
        <v>-170725.19000000507</v>
      </c>
      <c r="H23" s="14">
        <f t="shared" si="1"/>
        <v>170725.19000000507</v>
      </c>
      <c r="I23" s="15">
        <f>+F23-42348242.36</f>
        <v>-2944125.3799999952</v>
      </c>
      <c r="J23" s="14">
        <f t="shared" si="0"/>
        <v>2944125.3799999952</v>
      </c>
    </row>
    <row r="24" spans="1:10" s="13" customFormat="1" x14ac:dyDescent="0.25">
      <c r="A24" s="11"/>
      <c r="B24" s="20" t="s">
        <v>23</v>
      </c>
      <c r="C24" s="3"/>
      <c r="D24" s="17">
        <v>2637593.2799999998</v>
      </c>
      <c r="E24" s="10"/>
      <c r="F24" s="17">
        <v>2637592.9700000002</v>
      </c>
      <c r="G24" s="14">
        <f>+D24-F24</f>
        <v>0.30999999959021807</v>
      </c>
      <c r="H24" s="14">
        <f t="shared" si="1"/>
        <v>-0.30999999959021807</v>
      </c>
      <c r="J24" s="14">
        <f t="shared" si="0"/>
        <v>0</v>
      </c>
    </row>
    <row r="25" spans="1:10" x14ac:dyDescent="0.25">
      <c r="A25" s="4" t="s">
        <v>24</v>
      </c>
      <c r="D25" s="19">
        <f>SUM(D18:D24)</f>
        <v>160603061.78999999</v>
      </c>
      <c r="E25" s="10"/>
      <c r="F25" s="19">
        <f>SUM(F18:F24)</f>
        <v>147984342.50999996</v>
      </c>
      <c r="H25" s="14">
        <f t="shared" si="1"/>
        <v>0</v>
      </c>
      <c r="J25" s="14">
        <f t="shared" si="0"/>
        <v>0</v>
      </c>
    </row>
    <row r="26" spans="1:10" x14ac:dyDescent="0.25">
      <c r="A26" s="4"/>
      <c r="D26" s="19"/>
      <c r="E26" s="10"/>
      <c r="F26" s="19"/>
      <c r="H26" s="14">
        <f t="shared" si="1"/>
        <v>0</v>
      </c>
      <c r="J26" s="14">
        <f t="shared" si="0"/>
        <v>0</v>
      </c>
    </row>
    <row r="27" spans="1:10" ht="15.75" thickBot="1" x14ac:dyDescent="0.3">
      <c r="A27" s="4" t="s">
        <v>25</v>
      </c>
      <c r="D27" s="21">
        <f>SUM(D25,D15)</f>
        <v>288698835.38999999</v>
      </c>
      <c r="E27" s="22"/>
      <c r="F27" s="21">
        <v>245985687.13999996</v>
      </c>
      <c r="H27" s="14">
        <f t="shared" si="1"/>
        <v>0</v>
      </c>
      <c r="J27" s="14">
        <f t="shared" si="0"/>
        <v>0</v>
      </c>
    </row>
    <row r="28" spans="1:10" ht="15.75" thickTop="1" x14ac:dyDescent="0.25">
      <c r="B28" s="3" t="s">
        <v>26</v>
      </c>
      <c r="D28" s="9"/>
      <c r="E28" s="9"/>
      <c r="F28" s="9"/>
      <c r="H28" s="14">
        <f t="shared" si="1"/>
        <v>0</v>
      </c>
      <c r="J28" s="14">
        <f t="shared" si="0"/>
        <v>0</v>
      </c>
    </row>
    <row r="29" spans="1:10" x14ac:dyDescent="0.25">
      <c r="A29" s="4" t="s">
        <v>27</v>
      </c>
      <c r="D29" s="9"/>
      <c r="E29" s="9"/>
      <c r="F29" s="9"/>
      <c r="H29" s="14">
        <f t="shared" si="1"/>
        <v>0</v>
      </c>
      <c r="J29" s="14">
        <f t="shared" si="0"/>
        <v>0</v>
      </c>
    </row>
    <row r="30" spans="1:10" x14ac:dyDescent="0.25">
      <c r="A30" s="4" t="s">
        <v>28</v>
      </c>
      <c r="D30" s="9"/>
      <c r="E30" s="10"/>
      <c r="F30" s="10"/>
      <c r="H30" s="14">
        <f t="shared" si="1"/>
        <v>0</v>
      </c>
      <c r="J30" s="14">
        <f t="shared" si="0"/>
        <v>0</v>
      </c>
    </row>
    <row r="31" spans="1:10" s="13" customFormat="1" ht="15" hidden="1" customHeight="1" x14ac:dyDescent="0.25">
      <c r="A31" s="11"/>
      <c r="B31" s="3" t="s">
        <v>29</v>
      </c>
      <c r="C31" s="3"/>
      <c r="D31" s="18">
        <v>0</v>
      </c>
      <c r="E31" s="23"/>
      <c r="F31" s="18">
        <v>0</v>
      </c>
      <c r="H31" s="14">
        <f t="shared" si="1"/>
        <v>0</v>
      </c>
      <c r="J31" s="14">
        <f t="shared" si="0"/>
        <v>0</v>
      </c>
    </row>
    <row r="32" spans="1:10" x14ac:dyDescent="0.25">
      <c r="B32" s="3" t="s">
        <v>30</v>
      </c>
      <c r="D32" s="24">
        <v>1179952.33</v>
      </c>
      <c r="E32" s="23"/>
      <c r="F32" s="18">
        <v>2444148.9300000002</v>
      </c>
      <c r="G32" s="15">
        <f>+D32-F32</f>
        <v>-1264196.6000000001</v>
      </c>
      <c r="H32" s="14">
        <f t="shared" si="1"/>
        <v>1264196.6000000001</v>
      </c>
      <c r="I32" s="15">
        <f>+F32-3395692.21</f>
        <v>-951543.2799999998</v>
      </c>
      <c r="J32" s="14">
        <f t="shared" si="0"/>
        <v>951543.2799999998</v>
      </c>
    </row>
    <row r="33" spans="1:15" s="13" customFormat="1" hidden="1" x14ac:dyDescent="0.25">
      <c r="A33" s="11"/>
      <c r="B33" s="3" t="s">
        <v>31</v>
      </c>
      <c r="C33" s="3"/>
      <c r="D33" s="25"/>
      <c r="E33" s="12"/>
      <c r="F33" s="18"/>
      <c r="H33" s="14">
        <f t="shared" si="1"/>
        <v>0</v>
      </c>
      <c r="J33" s="14">
        <f t="shared" si="0"/>
        <v>0</v>
      </c>
    </row>
    <row r="34" spans="1:15" s="13" customFormat="1" hidden="1" x14ac:dyDescent="0.25">
      <c r="A34" s="11"/>
      <c r="B34" s="3" t="s">
        <v>32</v>
      </c>
      <c r="C34" s="3"/>
      <c r="D34" s="25"/>
      <c r="E34" s="12"/>
      <c r="F34" s="18"/>
      <c r="H34" s="14">
        <f t="shared" si="1"/>
        <v>0</v>
      </c>
      <c r="J34" s="14">
        <f t="shared" si="0"/>
        <v>0</v>
      </c>
    </row>
    <row r="35" spans="1:15" s="13" customFormat="1" x14ac:dyDescent="0.25">
      <c r="A35" s="11"/>
      <c r="B35" s="3" t="s">
        <v>33</v>
      </c>
      <c r="C35" s="3"/>
      <c r="D35" s="24">
        <v>3293009.72</v>
      </c>
      <c r="E35" s="12"/>
      <c r="F35" s="18">
        <v>2736268.3800000004</v>
      </c>
      <c r="G35" s="14">
        <f>+D35-F35</f>
        <v>556741.33999999985</v>
      </c>
      <c r="H35" s="14">
        <f t="shared" si="1"/>
        <v>-556741.33999999985</v>
      </c>
      <c r="I35" s="14">
        <f>+F35-1949071.73</f>
        <v>787196.65000000037</v>
      </c>
      <c r="J35" s="14">
        <f t="shared" si="0"/>
        <v>-787196.65000000037</v>
      </c>
    </row>
    <row r="36" spans="1:15" s="13" customFormat="1" x14ac:dyDescent="0.25">
      <c r="A36" s="11"/>
      <c r="B36" s="3" t="s">
        <v>34</v>
      </c>
      <c r="C36" s="3"/>
      <c r="D36" s="26">
        <v>54334706.280000001</v>
      </c>
      <c r="E36" s="12"/>
      <c r="F36" s="27">
        <v>39809768.060000002</v>
      </c>
      <c r="G36" s="14">
        <f>+D36-F36</f>
        <v>14524938.219999999</v>
      </c>
      <c r="H36" s="14">
        <f t="shared" si="1"/>
        <v>-14524938.219999999</v>
      </c>
      <c r="I36" s="14">
        <f>+F36-18056074.14</f>
        <v>21753693.920000002</v>
      </c>
      <c r="J36" s="14">
        <f t="shared" si="0"/>
        <v>-21753693.920000002</v>
      </c>
    </row>
    <row r="37" spans="1:15" s="13" customFormat="1" hidden="1" x14ac:dyDescent="0.25">
      <c r="A37" s="11"/>
      <c r="B37" s="3" t="s">
        <v>35</v>
      </c>
      <c r="C37" s="3"/>
      <c r="D37" s="18">
        <v>0</v>
      </c>
      <c r="E37" s="12"/>
      <c r="F37" s="18">
        <v>0</v>
      </c>
    </row>
    <row r="38" spans="1:15" s="13" customFormat="1" hidden="1" x14ac:dyDescent="0.25">
      <c r="A38" s="11"/>
      <c r="B38" s="3" t="s">
        <v>36</v>
      </c>
      <c r="C38" s="3"/>
      <c r="D38" s="18">
        <v>0</v>
      </c>
      <c r="E38" s="12"/>
      <c r="F38" s="18">
        <v>0</v>
      </c>
    </row>
    <row r="39" spans="1:15" s="13" customFormat="1" hidden="1" x14ac:dyDescent="0.25">
      <c r="A39" s="11"/>
      <c r="B39" s="3" t="s">
        <v>37</v>
      </c>
      <c r="C39" s="3"/>
      <c r="D39" s="18">
        <v>0</v>
      </c>
      <c r="E39" s="12"/>
      <c r="F39" s="18">
        <v>0</v>
      </c>
    </row>
    <row r="40" spans="1:15" x14ac:dyDescent="0.25">
      <c r="A40" s="4" t="s">
        <v>38</v>
      </c>
      <c r="D40" s="19">
        <f>SUM(D31:D39)</f>
        <v>58807668.329999998</v>
      </c>
      <c r="E40" s="10"/>
      <c r="F40" s="19">
        <v>44990185.370000005</v>
      </c>
      <c r="O40" s="13"/>
    </row>
    <row r="41" spans="1:15" x14ac:dyDescent="0.25">
      <c r="A41" s="4"/>
      <c r="D41" s="19"/>
      <c r="E41" s="10"/>
      <c r="F41" s="9"/>
      <c r="O41" s="13"/>
    </row>
    <row r="42" spans="1:15" s="13" customFormat="1" hidden="1" x14ac:dyDescent="0.25">
      <c r="A42" s="28" t="s">
        <v>39</v>
      </c>
      <c r="B42" s="11"/>
      <c r="C42" s="11"/>
      <c r="D42" s="23"/>
      <c r="E42" s="23"/>
      <c r="F42" s="23"/>
    </row>
    <row r="43" spans="1:15" s="13" customFormat="1" hidden="1" x14ac:dyDescent="0.25">
      <c r="A43" s="11"/>
      <c r="B43" s="3" t="s">
        <v>40</v>
      </c>
      <c r="C43" s="3"/>
      <c r="D43" s="18">
        <v>0</v>
      </c>
      <c r="E43" s="12"/>
      <c r="F43" s="18">
        <v>0</v>
      </c>
    </row>
    <row r="44" spans="1:15" s="13" customFormat="1" hidden="1" x14ac:dyDescent="0.25">
      <c r="A44" s="11"/>
      <c r="B44" s="3" t="s">
        <v>41</v>
      </c>
      <c r="C44" s="3"/>
      <c r="D44" s="18">
        <v>0</v>
      </c>
      <c r="E44" s="12"/>
      <c r="F44" s="18">
        <v>0</v>
      </c>
    </row>
    <row r="45" spans="1:15" s="13" customFormat="1" hidden="1" x14ac:dyDescent="0.25">
      <c r="A45" s="11"/>
      <c r="B45" s="3" t="s">
        <v>42</v>
      </c>
      <c r="C45" s="3"/>
      <c r="D45" s="18">
        <v>0</v>
      </c>
      <c r="E45" s="12"/>
      <c r="F45" s="18">
        <v>0</v>
      </c>
    </row>
    <row r="46" spans="1:15" s="13" customFormat="1" hidden="1" x14ac:dyDescent="0.25">
      <c r="A46" s="11"/>
      <c r="B46" s="3" t="s">
        <v>43</v>
      </c>
      <c r="C46" s="3"/>
      <c r="D46" s="18">
        <v>0</v>
      </c>
      <c r="E46" s="12"/>
      <c r="F46" s="18">
        <v>0</v>
      </c>
    </row>
    <row r="47" spans="1:15" s="13" customFormat="1" hidden="1" x14ac:dyDescent="0.25">
      <c r="A47" s="11"/>
      <c r="B47" s="3" t="s">
        <v>44</v>
      </c>
      <c r="C47" s="3"/>
      <c r="D47" s="18">
        <v>0</v>
      </c>
      <c r="E47" s="12"/>
      <c r="F47" s="18">
        <v>0</v>
      </c>
    </row>
    <row r="48" spans="1:15" s="13" customFormat="1" hidden="1" x14ac:dyDescent="0.25">
      <c r="A48" s="11"/>
      <c r="B48" s="3" t="s">
        <v>45</v>
      </c>
      <c r="C48" s="3"/>
      <c r="D48" s="18">
        <v>0</v>
      </c>
      <c r="E48" s="12"/>
      <c r="F48" s="18">
        <v>0</v>
      </c>
    </row>
    <row r="49" spans="1:18" s="13" customFormat="1" hidden="1" x14ac:dyDescent="0.25">
      <c r="A49" s="28" t="s">
        <v>46</v>
      </c>
      <c r="B49" s="11"/>
      <c r="C49" s="11"/>
      <c r="D49" s="9">
        <v>0</v>
      </c>
      <c r="E49" s="12"/>
      <c r="F49" s="9">
        <v>0</v>
      </c>
    </row>
    <row r="50" spans="1:18" x14ac:dyDescent="0.25">
      <c r="A50" s="4" t="s">
        <v>47</v>
      </c>
      <c r="D50" s="19">
        <f>SUM(D40,D49)</f>
        <v>58807668.329999998</v>
      </c>
      <c r="E50" s="22"/>
      <c r="F50" s="19">
        <v>44990185.370000005</v>
      </c>
      <c r="O50" s="13"/>
    </row>
    <row r="51" spans="1:18" x14ac:dyDescent="0.25">
      <c r="A51" s="4"/>
      <c r="D51" s="9"/>
      <c r="E51" s="9"/>
      <c r="F51" s="9"/>
      <c r="O51" s="13"/>
    </row>
    <row r="52" spans="1:18" x14ac:dyDescent="0.25">
      <c r="A52" s="4" t="s">
        <v>48</v>
      </c>
      <c r="D52" s="9"/>
      <c r="E52" s="9"/>
      <c r="F52" s="9"/>
      <c r="O52" s="13"/>
    </row>
    <row r="53" spans="1:18" s="13" customFormat="1" x14ac:dyDescent="0.25">
      <c r="A53" s="28"/>
      <c r="B53" s="3" t="s">
        <v>49</v>
      </c>
      <c r="C53" s="3"/>
      <c r="D53" s="29">
        <v>9450837.6500000004</v>
      </c>
      <c r="E53" s="12"/>
      <c r="F53" s="18">
        <v>0</v>
      </c>
    </row>
    <row r="54" spans="1:18" s="13" customFormat="1" hidden="1" x14ac:dyDescent="0.25">
      <c r="A54" s="11"/>
      <c r="B54" s="3" t="s">
        <v>50</v>
      </c>
      <c r="C54" s="3"/>
      <c r="D54" s="18"/>
      <c r="E54" s="12"/>
      <c r="F54" s="18"/>
    </row>
    <row r="55" spans="1:18" x14ac:dyDescent="0.25">
      <c r="B55" s="3" t="s">
        <v>51</v>
      </c>
      <c r="D55" s="24">
        <v>48472274.960000001</v>
      </c>
      <c r="E55" s="10"/>
      <c r="F55" s="30">
        <v>12316678.599999996</v>
      </c>
      <c r="G55" s="15">
        <f>+D55-F55</f>
        <v>36155596.360000007</v>
      </c>
      <c r="O55" s="13"/>
    </row>
    <row r="56" spans="1:18" x14ac:dyDescent="0.25">
      <c r="B56" s="3" t="s">
        <v>52</v>
      </c>
      <c r="D56" s="26">
        <v>171968054.31</v>
      </c>
      <c r="E56" s="10"/>
      <c r="F56" s="31">
        <v>188678823.16999999</v>
      </c>
      <c r="G56" s="15">
        <f>+D56-F56</f>
        <v>-16710768.859999985</v>
      </c>
      <c r="O56" s="13"/>
    </row>
    <row r="57" spans="1:18" s="13" customFormat="1" ht="15" hidden="1" customHeight="1" x14ac:dyDescent="0.25">
      <c r="A57" s="11"/>
      <c r="B57" s="3" t="s">
        <v>53</v>
      </c>
      <c r="C57" s="3"/>
      <c r="D57" s="9">
        <v>0</v>
      </c>
      <c r="E57" s="12"/>
      <c r="F57" s="9">
        <v>0</v>
      </c>
    </row>
    <row r="58" spans="1:18" x14ac:dyDescent="0.25">
      <c r="A58" s="4" t="s">
        <v>54</v>
      </c>
      <c r="D58" s="19">
        <f>SUM(D52:D57)</f>
        <v>229891166.92000002</v>
      </c>
      <c r="E58" s="22"/>
      <c r="F58" s="19">
        <v>200995501.76999998</v>
      </c>
      <c r="O58" s="13"/>
      <c r="R58" s="32"/>
    </row>
    <row r="59" spans="1:18" x14ac:dyDescent="0.25">
      <c r="A59" s="4"/>
      <c r="D59" s="8"/>
      <c r="E59" s="8"/>
      <c r="F59" s="8"/>
      <c r="O59" s="13"/>
      <c r="R59" s="32"/>
    </row>
    <row r="60" spans="1:18" ht="15.75" thickBot="1" x14ac:dyDescent="0.3">
      <c r="A60" s="4" t="s">
        <v>55</v>
      </c>
      <c r="D60" s="21">
        <f>+D50+D58</f>
        <v>288698835.25</v>
      </c>
      <c r="E60" s="8"/>
      <c r="F60" s="21">
        <v>245985687.13999999</v>
      </c>
      <c r="O60" s="13"/>
      <c r="R60" s="32"/>
    </row>
    <row r="61" spans="1:18" ht="15.75" thickTop="1" x14ac:dyDescent="0.25">
      <c r="A61" s="4"/>
      <c r="D61" s="19"/>
      <c r="E61" s="8"/>
      <c r="F61" s="19"/>
      <c r="O61" s="13"/>
      <c r="R61" s="32"/>
    </row>
    <row r="62" spans="1:18" x14ac:dyDescent="0.25">
      <c r="F62" s="9"/>
      <c r="O62" s="13"/>
      <c r="R62" s="32"/>
    </row>
    <row r="63" spans="1:18" x14ac:dyDescent="0.25">
      <c r="A63" s="33" t="s">
        <v>56</v>
      </c>
      <c r="B63" s="33"/>
      <c r="C63" s="33"/>
      <c r="D63" s="33"/>
      <c r="E63" s="33"/>
      <c r="F63" s="33"/>
      <c r="O63" s="13"/>
      <c r="R63" s="32"/>
    </row>
    <row r="64" spans="1:18" x14ac:dyDescent="0.25">
      <c r="B64" s="4"/>
      <c r="C64" s="4"/>
      <c r="O64" s="13"/>
      <c r="R64" s="32"/>
    </row>
    <row r="65" spans="1:15" s="36" customFormat="1" ht="15" customHeight="1" x14ac:dyDescent="0.25">
      <c r="A65" s="34" t="s">
        <v>57</v>
      </c>
      <c r="B65" s="34"/>
      <c r="C65" s="35" t="s">
        <v>57</v>
      </c>
      <c r="D65" s="35"/>
      <c r="E65" s="34" t="s">
        <v>57</v>
      </c>
      <c r="F65" s="34"/>
      <c r="K65" s="37"/>
    </row>
    <row r="66" spans="1:15" s="36" customFormat="1" ht="15" customHeight="1" x14ac:dyDescent="0.25">
      <c r="A66" s="38"/>
      <c r="B66" s="38"/>
      <c r="C66" s="38"/>
      <c r="D66" s="38"/>
      <c r="E66" s="38"/>
      <c r="F66" s="39"/>
      <c r="K66" s="37"/>
    </row>
    <row r="67" spans="1:15" s="36" customFormat="1" ht="15" customHeight="1" x14ac:dyDescent="0.25">
      <c r="A67" s="38"/>
      <c r="B67" s="38"/>
      <c r="C67" s="40"/>
      <c r="D67" s="40"/>
      <c r="E67" s="40"/>
      <c r="K67" s="37"/>
    </row>
    <row r="68" spans="1:15" s="36" customFormat="1" x14ac:dyDescent="0.25">
      <c r="A68" s="41"/>
      <c r="B68" s="41"/>
      <c r="C68" s="42"/>
      <c r="D68" s="42"/>
      <c r="E68" s="42"/>
      <c r="L68" s="43"/>
      <c r="O68" s="37"/>
    </row>
    <row r="69" spans="1:15" s="36" customFormat="1" x14ac:dyDescent="0.25">
      <c r="A69" s="44" t="s">
        <v>58</v>
      </c>
      <c r="B69" s="44"/>
      <c r="C69" s="45" t="s">
        <v>59</v>
      </c>
      <c r="D69" s="45"/>
      <c r="E69" s="46" t="s">
        <v>60</v>
      </c>
      <c r="F69" s="46"/>
      <c r="L69" s="43"/>
      <c r="O69" s="37"/>
    </row>
    <row r="70" spans="1:15" s="36" customFormat="1" x14ac:dyDescent="0.25">
      <c r="A70" s="40"/>
      <c r="B70" s="47"/>
      <c r="C70" s="47"/>
      <c r="D70" s="48"/>
      <c r="E70" s="48"/>
      <c r="L70" s="43"/>
      <c r="O70" s="37"/>
    </row>
    <row r="71" spans="1:15" s="36" customFormat="1" x14ac:dyDescent="0.25">
      <c r="L71" s="43"/>
      <c r="O71" s="37"/>
    </row>
  </sheetData>
  <mergeCells count="11">
    <mergeCell ref="A69:B69"/>
    <mergeCell ref="C69:D69"/>
    <mergeCell ref="B70:C70"/>
    <mergeCell ref="A1:F1"/>
    <mergeCell ref="A2:F2"/>
    <mergeCell ref="A3:F3"/>
    <mergeCell ref="A4:F4"/>
    <mergeCell ref="A63:F63"/>
    <mergeCell ref="A65:B65"/>
    <mergeCell ref="C65:D65"/>
    <mergeCell ref="E65:F65"/>
  </mergeCells>
  <printOptions horizontalCentered="1"/>
  <pageMargins left="0.35433070866141736" right="0.35433070866141736" top="0.82677165354330717" bottom="0.35433070866141736" header="0.31496062992125984" footer="0.31496062992125984"/>
  <pageSetup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80604-9F93-4B66-9CD7-72FD767B7566}"/>
</file>

<file path=customXml/itemProps2.xml><?xml version="1.0" encoding="utf-8"?>
<ds:datastoreItem xmlns:ds="http://schemas.openxmlformats.org/officeDocument/2006/customXml" ds:itemID="{90809B68-495C-4992-A96F-DECBA3DAF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2022-07-14T15:26:09Z</dcterms:created>
  <dcterms:modified xsi:type="dcterms:W3CDTF">2022-07-14T15:26:54Z</dcterms:modified>
</cp:coreProperties>
</file>