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data cruda-portal OAI/2023/"/>
    </mc:Choice>
  </mc:AlternateContent>
  <xr:revisionPtr revIDLastSave="208" documentId="8_{F9FD7E40-339F-4E79-928D-65C7CF292713}" xr6:coauthVersionLast="47" xr6:coauthVersionMax="47" xr10:uidLastSave="{20480FBA-1D94-46F4-8F56-DB81D0817559}"/>
  <bookViews>
    <workbookView xWindow="14400" yWindow="0" windowWidth="14400" windowHeight="15600" xr2:uid="{841B0535-FFF2-49CA-AAFC-35103608C5B9}"/>
  </bookViews>
  <sheets>
    <sheet name="RM Abril 2023" sheetId="4" r:id="rId1"/>
  </sheets>
  <externalReferences>
    <externalReference r:id="rId2"/>
  </externalReferences>
  <definedNames>
    <definedName name="_xlnm.Print_Area" localSheetId="0">'RM Abril 2023'!$A$1:$K$136</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4" l="1"/>
  <c r="D64" i="4" l="1"/>
  <c r="G41" i="4"/>
  <c r="H41" i="4" s="1"/>
  <c r="D90" i="4"/>
  <c r="G90" i="4" s="1"/>
  <c r="H90" i="4" s="1"/>
  <c r="D81" i="4"/>
  <c r="G81" i="4" s="1"/>
  <c r="H81" i="4" s="1"/>
  <c r="D30" i="4"/>
  <c r="D22" i="4"/>
  <c r="G22" i="4" s="1"/>
  <c r="H22" i="4" s="1"/>
  <c r="D15" i="4"/>
  <c r="G15" i="4" s="1"/>
  <c r="H15" i="4" s="1"/>
  <c r="D7" i="4"/>
  <c r="F9" i="4" s="1"/>
  <c r="G122" i="4"/>
  <c r="H122" i="4" s="1"/>
  <c r="G121" i="4"/>
  <c r="H121" i="4" s="1"/>
  <c r="G120" i="4"/>
  <c r="H120" i="4" s="1"/>
  <c r="G119" i="4"/>
  <c r="H119" i="4" s="1"/>
  <c r="G116" i="4"/>
  <c r="H116" i="4" s="1"/>
  <c r="G115" i="4"/>
  <c r="H115" i="4" s="1"/>
  <c r="G112" i="4"/>
  <c r="H112" i="4" s="1"/>
  <c r="G111" i="4"/>
  <c r="H111" i="4" s="1"/>
  <c r="G108" i="4"/>
  <c r="H108" i="4" s="1"/>
  <c r="G107" i="4"/>
  <c r="H107" i="4" s="1"/>
  <c r="G106" i="4"/>
  <c r="H106" i="4" s="1"/>
  <c r="G105" i="4"/>
  <c r="H105" i="4" s="1"/>
  <c r="G104" i="4"/>
  <c r="H104" i="4" s="1"/>
  <c r="G103" i="4"/>
  <c r="H103" i="4" s="1"/>
  <c r="G102" i="4"/>
  <c r="H102" i="4" s="1"/>
  <c r="G101" i="4"/>
  <c r="H101" i="4" s="1"/>
  <c r="G100" i="4"/>
  <c r="H100" i="4" s="1"/>
  <c r="G99" i="4"/>
  <c r="H99" i="4" s="1"/>
  <c r="G98" i="4"/>
  <c r="H98" i="4" s="1"/>
  <c r="G97" i="4"/>
  <c r="H97" i="4" s="1"/>
  <c r="G94" i="4"/>
  <c r="H94" i="4" s="1"/>
  <c r="F94" i="4"/>
  <c r="G93" i="4"/>
  <c r="H93" i="4" s="1"/>
  <c r="F93" i="4"/>
  <c r="G92" i="4"/>
  <c r="H92" i="4" s="1"/>
  <c r="F92" i="4"/>
  <c r="G91" i="4"/>
  <c r="H91" i="4" s="1"/>
  <c r="F91" i="4"/>
  <c r="G89" i="4"/>
  <c r="H89" i="4" s="1"/>
  <c r="F89" i="4"/>
  <c r="G88" i="4"/>
  <c r="H88" i="4" s="1"/>
  <c r="F88" i="4"/>
  <c r="G87" i="4"/>
  <c r="H87" i="4" s="1"/>
  <c r="F87" i="4"/>
  <c r="G86" i="4"/>
  <c r="H86" i="4" s="1"/>
  <c r="F86" i="4"/>
  <c r="G85" i="4"/>
  <c r="H85" i="4" s="1"/>
  <c r="F85" i="4"/>
  <c r="G84" i="4"/>
  <c r="H84" i="4" s="1"/>
  <c r="F84" i="4"/>
  <c r="G83" i="4"/>
  <c r="H83" i="4" s="1"/>
  <c r="F83" i="4"/>
  <c r="G82" i="4"/>
  <c r="H82" i="4" s="1"/>
  <c r="F82" i="4"/>
  <c r="G80" i="4"/>
  <c r="H80" i="4" s="1"/>
  <c r="F80" i="4"/>
  <c r="G78" i="4"/>
  <c r="H78" i="4" s="1"/>
  <c r="F78" i="4"/>
  <c r="G77" i="4"/>
  <c r="H77" i="4" s="1"/>
  <c r="F77" i="4"/>
  <c r="G76" i="4"/>
  <c r="H76" i="4" s="1"/>
  <c r="F76" i="4"/>
  <c r="G75" i="4"/>
  <c r="H75" i="4" s="1"/>
  <c r="F75" i="4"/>
  <c r="G74" i="4"/>
  <c r="H74" i="4" s="1"/>
  <c r="F74" i="4"/>
  <c r="G73" i="4"/>
  <c r="H73" i="4" s="1"/>
  <c r="F73" i="4"/>
  <c r="G72" i="4"/>
  <c r="H72" i="4" s="1"/>
  <c r="F72" i="4"/>
  <c r="G71" i="4"/>
  <c r="H71" i="4" s="1"/>
  <c r="F71" i="4"/>
  <c r="G70" i="4"/>
  <c r="H70" i="4" s="1"/>
  <c r="F70" i="4"/>
  <c r="G69" i="4"/>
  <c r="H69" i="4" s="1"/>
  <c r="F69" i="4"/>
  <c r="G68" i="4"/>
  <c r="H68" i="4" s="1"/>
  <c r="F68" i="4"/>
  <c r="G67" i="4"/>
  <c r="H67" i="4" s="1"/>
  <c r="F67" i="4"/>
  <c r="G66" i="4"/>
  <c r="H66" i="4" s="1"/>
  <c r="F66" i="4"/>
  <c r="G65" i="4"/>
  <c r="H65" i="4" s="1"/>
  <c r="F65" i="4"/>
  <c r="G64" i="4"/>
  <c r="H64" i="4" s="1"/>
  <c r="F64" i="4"/>
  <c r="G62" i="4"/>
  <c r="H62" i="4" s="1"/>
  <c r="F62" i="4"/>
  <c r="G61" i="4"/>
  <c r="H61" i="4" s="1"/>
  <c r="F61" i="4"/>
  <c r="G60" i="4"/>
  <c r="H60" i="4" s="1"/>
  <c r="F60" i="4"/>
  <c r="G59" i="4"/>
  <c r="H59" i="4" s="1"/>
  <c r="F59" i="4"/>
  <c r="G58" i="4"/>
  <c r="H58" i="4" s="1"/>
  <c r="F58" i="4"/>
  <c r="G57" i="4"/>
  <c r="H57" i="4" s="1"/>
  <c r="F57" i="4"/>
  <c r="G56" i="4"/>
  <c r="H56" i="4" s="1"/>
  <c r="F56" i="4"/>
  <c r="G55" i="4"/>
  <c r="H55" i="4" s="1"/>
  <c r="F55" i="4"/>
  <c r="G54" i="4"/>
  <c r="H54" i="4" s="1"/>
  <c r="F54" i="4"/>
  <c r="G53" i="4"/>
  <c r="H53" i="4" s="1"/>
  <c r="F53" i="4"/>
  <c r="G52" i="4"/>
  <c r="H52" i="4" s="1"/>
  <c r="F52" i="4"/>
  <c r="G51" i="4"/>
  <c r="H51" i="4" s="1"/>
  <c r="F51" i="4"/>
  <c r="G50" i="4"/>
  <c r="H50" i="4" s="1"/>
  <c r="F50" i="4"/>
  <c r="G49" i="4"/>
  <c r="H49" i="4" s="1"/>
  <c r="F49" i="4"/>
  <c r="G48" i="4"/>
  <c r="H48" i="4" s="1"/>
  <c r="F48" i="4"/>
  <c r="G47" i="4"/>
  <c r="H47" i="4" s="1"/>
  <c r="F47" i="4"/>
  <c r="G46" i="4"/>
  <c r="H46" i="4" s="1"/>
  <c r="F46" i="4"/>
  <c r="G45" i="4"/>
  <c r="H45" i="4" s="1"/>
  <c r="F45" i="4"/>
  <c r="G44" i="4"/>
  <c r="H44" i="4" s="1"/>
  <c r="F44" i="4"/>
  <c r="G43" i="4"/>
  <c r="H43" i="4" s="1"/>
  <c r="F43" i="4"/>
  <c r="G42" i="4"/>
  <c r="H42" i="4" s="1"/>
  <c r="F42" i="4"/>
  <c r="G40" i="4"/>
  <c r="H40" i="4" s="1"/>
  <c r="F40" i="4"/>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19" i="4"/>
  <c r="H19" i="4" s="1"/>
  <c r="F19" i="4"/>
  <c r="G18" i="4"/>
  <c r="H18" i="4" s="1"/>
  <c r="F18" i="4"/>
  <c r="G17" i="4"/>
  <c r="H17" i="4" s="1"/>
  <c r="F17" i="4"/>
  <c r="G16" i="4"/>
  <c r="H16" i="4" s="1"/>
  <c r="F16" i="4"/>
  <c r="F15" i="4"/>
  <c r="G14" i="4"/>
  <c r="H14" i="4" s="1"/>
  <c r="F14" i="4"/>
  <c r="G13" i="4"/>
  <c r="H13" i="4" s="1"/>
  <c r="F13" i="4"/>
  <c r="G12" i="4"/>
  <c r="H12" i="4" s="1"/>
  <c r="F12" i="4"/>
  <c r="G11" i="4"/>
  <c r="H11" i="4" s="1"/>
  <c r="F11" i="4"/>
  <c r="G10" i="4"/>
  <c r="H10" i="4" s="1"/>
  <c r="F10" i="4"/>
  <c r="G9" i="4"/>
  <c r="H9" i="4" s="1"/>
  <c r="G8" i="4"/>
  <c r="H8" i="4" s="1"/>
  <c r="F8" i="4"/>
  <c r="G6" i="4"/>
  <c r="H6" i="4" s="1"/>
  <c r="F6" i="4"/>
  <c r="F81" i="4" l="1"/>
  <c r="F90" i="4"/>
  <c r="D21" i="4"/>
  <c r="F41" i="4"/>
  <c r="G7" i="4"/>
  <c r="H7" i="4" s="1"/>
  <c r="F7" i="4"/>
  <c r="F25" i="4" l="1"/>
  <c r="D38" i="4"/>
  <c r="F31" i="4"/>
  <c r="F34" i="4"/>
  <c r="F33" i="4"/>
  <c r="F32" i="4"/>
  <c r="F30" i="4"/>
  <c r="F28" i="4"/>
  <c r="F29" i="4"/>
  <c r="F26" i="4"/>
  <c r="F23" i="4"/>
  <c r="F22" i="4"/>
  <c r="F24" i="4"/>
  <c r="G21" i="4"/>
  <c r="H21" i="4" s="1"/>
  <c r="F21" i="4"/>
  <c r="F35" i="4"/>
  <c r="F27" i="4"/>
  <c r="G38" i="4"/>
  <c r="H38" i="4" s="1"/>
  <c r="D37" i="4"/>
  <c r="G37" i="4" s="1"/>
  <c r="H37" i="4" s="1"/>
</calcChain>
</file>

<file path=xl/sharedStrings.xml><?xml version="1.0" encoding="utf-8"?>
<sst xmlns="http://schemas.openxmlformats.org/spreadsheetml/2006/main" count="156" uniqueCount="75">
  <si>
    <t>Superintendencia de Pensiones</t>
  </si>
  <si>
    <t>Participación</t>
  </si>
  <si>
    <t>Variación</t>
  </si>
  <si>
    <t>Absoluta</t>
  </si>
  <si>
    <t>Relativa</t>
  </si>
  <si>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</si>
  <si>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</si>
  <si>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</si>
  <si>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</si>
  <si>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</si>
  <si>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</si>
  <si>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</si>
  <si>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</si>
  <si>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</si>
  <si>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</si>
  <si>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</si>
  <si>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</si>
  <si>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</si>
  <si>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</si>
  <si>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t>n/a</t>
  </si>
  <si>
    <t>Subtotal Aportes CCI</t>
  </si>
  <si>
    <t>Fondo de Solidaridad Social</t>
  </si>
  <si>
    <t>Seguro de Discapacidad y Sobrevivencia</t>
  </si>
  <si>
    <t>Intereses</t>
  </si>
  <si>
    <t>Recargos</t>
  </si>
  <si>
    <t>Operación SIPEN</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</si>
  <si>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</si>
  <si>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</si>
  <si>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</si>
  <si>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</si>
  <si>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</si>
  <si>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</si>
  <si>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</si>
  <si>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</si>
  <si>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</si>
  <si>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t>Solicitadas</t>
  </si>
  <si>
    <t>Otorgadas</t>
  </si>
  <si>
    <t>Solicitudes</t>
  </si>
  <si>
    <t>Pensiones por retiro programado</t>
  </si>
  <si>
    <t>Devolución otorgada del saldo de la CCI</t>
  </si>
  <si>
    <t>Montos devueltos RD$</t>
  </si>
  <si>
    <t>Notas:</t>
  </si>
  <si>
    <t xml:space="preserve">  n/a = No aplica</t>
  </si>
  <si>
    <t>Enero 2023</t>
  </si>
  <si>
    <r>
      <t>Afiliados</t>
    </r>
    <r>
      <rPr>
        <vertAlign val="superscript"/>
        <sz val="12.5"/>
        <rFont val="Calibri"/>
        <family val="2"/>
        <scheme val="minor"/>
      </rPr>
      <t>1</t>
    </r>
  </si>
  <si>
    <r>
      <t>Banco Central</t>
    </r>
    <r>
      <rPr>
        <i/>
        <vertAlign val="superscript"/>
        <sz val="12.5"/>
        <rFont val="Calibri"/>
        <family val="2"/>
        <scheme val="minor"/>
      </rPr>
      <t>2</t>
    </r>
  </si>
  <si>
    <r>
      <t>Sin individualizar</t>
    </r>
    <r>
      <rPr>
        <i/>
        <vertAlign val="superscript"/>
        <sz val="12.5"/>
        <rFont val="Calibri"/>
        <family val="2"/>
        <scheme val="minor"/>
      </rPr>
      <t>3</t>
    </r>
  </si>
  <si>
    <r>
      <t>Densidad de cotizantes</t>
    </r>
    <r>
      <rPr>
        <vertAlign val="superscript"/>
        <sz val="12.5"/>
        <rFont val="Calibri"/>
        <family val="2"/>
        <scheme val="minor"/>
      </rPr>
      <t>4</t>
    </r>
  </si>
  <si>
    <r>
      <t>Participación mercado potencial cotizantes</t>
    </r>
    <r>
      <rPr>
        <vertAlign val="superscript"/>
        <sz val="12.5"/>
        <rFont val="Calibri"/>
        <family val="2"/>
        <scheme val="minor"/>
      </rPr>
      <t>5</t>
    </r>
  </si>
  <si>
    <r>
      <t>Recaudación mensual individualizada</t>
    </r>
    <r>
      <rPr>
        <vertAlign val="superscript"/>
        <sz val="12.5"/>
        <rFont val="Calibri"/>
        <family val="2"/>
        <scheme val="minor"/>
      </rPr>
      <t xml:space="preserve"> </t>
    </r>
    <r>
      <rPr>
        <sz val="12.5"/>
        <rFont val="Calibri"/>
        <family val="2"/>
        <scheme val="minor"/>
      </rPr>
      <t>(RD$)</t>
    </r>
  </si>
  <si>
    <r>
      <t>Comisión AFP</t>
    </r>
    <r>
      <rPr>
        <i/>
        <vertAlign val="superscript"/>
        <sz val="12.5"/>
        <rFont val="Calibri"/>
        <family val="2"/>
        <scheme val="minor"/>
      </rPr>
      <t>6</t>
    </r>
  </si>
  <si>
    <t>Operación DIDA</t>
  </si>
  <si>
    <t>Operación TSS</t>
  </si>
  <si>
    <r>
      <t>INABIMA</t>
    </r>
    <r>
      <rPr>
        <i/>
        <vertAlign val="superscript"/>
        <sz val="12.5"/>
        <rFont val="Calibri"/>
        <family val="2"/>
        <scheme val="minor"/>
      </rPr>
      <t>7</t>
    </r>
  </si>
  <si>
    <r>
      <t>Planes Complementarios</t>
    </r>
    <r>
      <rPr>
        <vertAlign val="superscript"/>
        <sz val="12.5"/>
        <rFont val="Calibri"/>
        <family val="2"/>
        <scheme val="minor"/>
      </rPr>
      <t>8</t>
    </r>
  </si>
  <si>
    <r>
      <t>Rentabilidad de los fondos de pensiones</t>
    </r>
    <r>
      <rPr>
        <vertAlign val="superscript"/>
        <sz val="12.5"/>
        <rFont val="Calibri"/>
        <family val="2"/>
        <scheme val="minor"/>
      </rPr>
      <t>9</t>
    </r>
  </si>
  <si>
    <r>
      <t>Promedio</t>
    </r>
    <r>
      <rPr>
        <i/>
        <vertAlign val="superscript"/>
        <sz val="12.5"/>
        <rFont val="Calibri"/>
        <family val="2"/>
        <scheme val="minor"/>
      </rPr>
      <t>10</t>
    </r>
  </si>
  <si>
    <r>
      <t>INABIMA</t>
    </r>
    <r>
      <rPr>
        <i/>
        <vertAlign val="superscript"/>
        <sz val="12.5"/>
        <rFont val="Calibri"/>
        <family val="2"/>
        <scheme val="minor"/>
      </rPr>
      <t>11</t>
    </r>
  </si>
  <si>
    <r>
      <t xml:space="preserve">1 </t>
    </r>
    <r>
      <rPr>
        <sz val="8"/>
        <rFont val="Avenir LT Std 55 Roman"/>
        <family val="2"/>
      </rPr>
      <t>Incluyen afiliados fallecidos y afiliados que han recibido algun tipo de beneficio.</t>
    </r>
  </si>
  <si>
    <r>
      <t>2</t>
    </r>
    <r>
      <rPr>
        <sz val="8"/>
        <rFont val="Avenir LT Std 55 Roman"/>
        <family val="2"/>
      </rPr>
      <t xml:space="preserve">La factura del Banco Central se paga en ocasiones fuera del período referido en la publicación, motivo por el cual se presentan cifras muy discordantes entre un mes y otro. </t>
    </r>
  </si>
  <si>
    <r>
      <t>3</t>
    </r>
    <r>
      <rPr>
        <sz val="8"/>
        <rFont val="Avenir LT Std 55 Roman"/>
        <family val="2"/>
      </rPr>
      <t>Se refiere a los afiliados y/o cotizantes que no han elegido su AFP.</t>
    </r>
  </si>
  <si>
    <r>
      <t>4</t>
    </r>
    <r>
      <rPr>
        <sz val="8"/>
        <rFont val="Avenir LT Std 55 Roman"/>
        <family val="2"/>
      </rPr>
      <t>Calculada sobre la base de afiliados acumulados.</t>
    </r>
  </si>
  <si>
    <r>
      <rPr>
        <vertAlign val="superscript"/>
        <sz val="8"/>
        <rFont val="Avenir LT Std 55 Roman"/>
        <family val="2"/>
      </rPr>
      <t>5</t>
    </r>
    <r>
      <rPr>
        <sz val="8"/>
        <rFont val="Avenir LT Std 55 Roman"/>
        <family val="2"/>
      </rPr>
      <t>El mercado potencial usado para el año 2023 es de 2,859,490 según las estimaciones realizadas por la SIPEN a partir de la Encuesta Nacional Continua de Fuerza de Trabajo del Banco Central de la República Dominicana.</t>
    </r>
  </si>
  <si>
    <r>
      <rPr>
        <vertAlign val="superscript"/>
        <sz val="8"/>
        <rFont val="Avenir LT Std 55 Roman"/>
        <family val="2"/>
      </rPr>
      <t>6</t>
    </r>
    <r>
      <rPr>
        <sz val="8"/>
        <rFont val="Avenir LT Std 55 Roman"/>
        <family val="2"/>
      </rPr>
      <t>Corresponde a facturas pagadas antes de la promulgación de la Ley 13-20 que modifica el esquema de comisiones de las AFP de la Ley 87-01.</t>
    </r>
  </si>
  <si>
    <r>
      <rPr>
        <vertAlign val="superscript"/>
        <sz val="8"/>
        <rFont val="Avenir LT Std 55 Roman"/>
        <family val="2"/>
      </rPr>
      <t>7</t>
    </r>
    <r>
      <rPr>
        <sz val="8"/>
        <rFont val="Avenir LT Std 55 Roman"/>
        <family val="2"/>
      </rPr>
      <t>Montos individualizados a partir de la promulagación de la Ley 13-20 que modifica la Ley 87-01.</t>
    </r>
  </si>
  <si>
    <r>
      <t>8</t>
    </r>
    <r>
      <rPr>
        <sz val="8"/>
        <rFont val="Avenir LT Std 55 Roman"/>
        <family val="2"/>
      </rPr>
      <t>Este monto expresado en pesos representa las inversiones del fondo de INABIMA en el Banco Central de la República Dominicana y en el Ministerio de Hacienda.</t>
    </r>
  </si>
  <si>
    <r>
      <t>9</t>
    </r>
    <r>
      <rPr>
        <sz val="8"/>
        <rFont val="Avenir LT Std 55 Roman"/>
        <family val="2"/>
      </rPr>
      <t>En diciembre de 2019, AFP Siembra cesó el contrato de administración del portafolio de inversiones con la Asociación de Administradora de Fondos de Jubilaciones, Inc., por lo que en lo adelante, este rubro representa el fondo gestionado por AFP Romana para los empleados del grupo Central Romana.</t>
    </r>
  </si>
  <si>
    <r>
      <t>10</t>
    </r>
    <r>
      <rPr>
        <sz val="8"/>
        <rFont val="Avenir LT Std 55 Roman"/>
        <family val="2"/>
      </rPr>
      <t>Rentabilidad nominal de los últimos 12 meses.</t>
    </r>
  </si>
  <si>
    <r>
      <t>11</t>
    </r>
    <r>
      <rPr>
        <sz val="8"/>
        <rFont val="Avenir LT Std 55 Roman"/>
        <family val="2"/>
      </rPr>
      <t>Promedio ponderado sobre la base del patrimonio de los fondos de pensiones (no incluye Ministerio de Hacienda).</t>
    </r>
  </si>
  <si>
    <r>
      <t>12</t>
    </r>
    <r>
      <rPr>
        <sz val="8"/>
        <rFont val="Avenir LT Std 55 Roman"/>
        <family val="2"/>
      </rPr>
      <t>Las inversiones del fondo de pensiones del INABIMA se rigen de conformidad con lo establecido en la Ley 451-08 que modifica la Ley General de Educación No.66-97, y por tanto no están sujetas a la normativa de la CCRyLI.</t>
    </r>
  </si>
  <si>
    <t>Abril 2023</t>
  </si>
  <si>
    <t>Resumen estadístico previsional al 30 de abril de 2023</t>
  </si>
  <si>
    <t>Pensiones por discapacidad</t>
  </si>
  <si>
    <t>Pensiones por sobrevivencia</t>
  </si>
  <si>
    <t>Beneficios de afiliados de ingreso tardío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</si>
</sst>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0.00000000"/>
  </numFmts>
  <fonts count="13">
    <font>
      <sz val="11"/>
      <color theme="1"/>
      <name val="Calibri"/>
      <family val="2"/>
      <scheme val="minor"/>
    </font>
    <font>
      <sz val="10"/>
      <name val="Arial"/>
      <family val="2"/>
    </font>
    <font>
      <sz val="10"/>
      <name val="Arial"/>
      <family val="2"/>
    </font>
    <font>
      <sz val="12.5"/>
      <name val="Calibri"/>
      <family val="2"/>
      <scheme val="minor"/>
    </font>
    <font>
      <sz val="18"/>
      <name val="Calibri"/>
      <family val="2"/>
      <scheme val="minor"/>
    </font>
    <font>
      <vertAlign val="superscript"/>
      <sz val="12.5"/>
      <name val="Calibri"/>
      <family val="2"/>
      <scheme val="minor"/>
    </font>
    <font>
      <i/>
      <sz val="12.5"/>
      <name val="Calibri"/>
      <family val="2"/>
      <scheme val="minor"/>
    </font>
    <font>
      <i/>
      <vertAlign val="superscript"/>
      <sz val="12.5"/>
      <name val="Calibri"/>
      <family val="2"/>
      <scheme val="minor"/>
    </font>
    <font>
      <sz val="8"/>
      <name val="Calibri"/>
      <family val="2"/>
      <scheme val="minor"/>
    </font>
    <font>
      <sz val="8"/>
      <name val="Arial"/>
      <family val="2"/>
    </font>
    <font>
      <vertAlign val="superscript"/>
      <sz val="8"/>
      <name val="Avenir LT Std 55 Roman"/>
      <family val="2"/>
    </font>
    <font>
      <sz val="8"/>
      <name val="Avenir LT Std 55 Roman"/>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ck">
        <color theme="0"/>
      </bottom>
      <diagonal/>
    </border>
    <border>
      <left/>
      <right style="thick">
        <color theme="0"/>
      </right>
      <top/>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top style="thick">
        <color theme="0"/>
      </top>
      <bottom/>
      <diagonal/>
    </border>
  </borders>
  <cellStyleXfs count="10">
    <xf numFmtId="0" fontId="0" fillId="0" borderId="0"/>
    <xf numFmtId="0" fontId="1" fillId="0" borderId="0"/>
    <xf numFmtId="0" fontId="2"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cellStyleXfs>
  <cellXfs count="78">
    <xf numFmtId="0" fontId="0" fillId="0" borderId="0" xfId="0"/>
    <xf numFmtId="0" fontId="3" fillId="2" borderId="0" xfId="3" applyFont="1" applyFill="1"/>
    <xf numFmtId="0" fontId="3" fillId="2" borderId="0" xfId="1" applyFont="1" applyFill="1" applyAlignment="1">
      <alignment vertical="center"/>
    </xf>
    <xf numFmtId="0" fontId="4" fillId="2" borderId="0" xfId="1" applyFont="1" applyFill="1" applyAlignment="1">
      <alignment horizontal="right" vertical="center"/>
    </xf>
    <xf numFmtId="0" fontId="3" fillId="2" borderId="0" xfId="1" applyFont="1" applyFill="1"/>
    <xf numFmtId="0" fontId="3" fillId="2" borderId="1" xfId="1" applyFont="1" applyFill="1" applyBorder="1"/>
    <xf numFmtId="0" fontId="4" fillId="2" borderId="1" xfId="1" applyFont="1" applyFill="1" applyBorder="1" applyAlignment="1">
      <alignment horizontal="right"/>
    </xf>
    <xf numFmtId="49" fontId="3" fillId="2" borderId="6" xfId="1" applyNumberFormat="1" applyFont="1" applyFill="1" applyBorder="1" applyAlignment="1">
      <alignment horizontal="center" vertical="center"/>
    </xf>
    <xf numFmtId="17" fontId="3" fillId="2" borderId="5" xfId="1" applyNumberFormat="1" applyFont="1" applyFill="1" applyBorder="1" applyAlignment="1">
      <alignment horizontal="center" vertical="center" wrapText="1"/>
    </xf>
    <xf numFmtId="0" fontId="3" fillId="2" borderId="11" xfId="1" applyFont="1" applyFill="1" applyBorder="1" applyAlignment="1">
      <alignment horizontal="center"/>
    </xf>
    <xf numFmtId="0" fontId="3" fillId="2" borderId="9" xfId="1" applyFont="1" applyFill="1" applyBorder="1"/>
    <xf numFmtId="0" fontId="3" fillId="2" borderId="1" xfId="1" applyFont="1" applyFill="1" applyBorder="1" applyAlignment="1">
      <alignment vertical="center"/>
    </xf>
    <xf numFmtId="0" fontId="3" fillId="2" borderId="3" xfId="1" applyFont="1" applyFill="1" applyBorder="1" applyAlignment="1">
      <alignment vertical="center"/>
    </xf>
    <xf numFmtId="17" fontId="3" fillId="2" borderId="8" xfId="1" applyNumberFormat="1" applyFont="1" applyFill="1" applyBorder="1" applyAlignment="1">
      <alignment vertical="center" wrapText="1"/>
    </xf>
    <xf numFmtId="0" fontId="3" fillId="2" borderId="5" xfId="1" applyFont="1" applyFill="1" applyBorder="1" applyAlignment="1">
      <alignment horizontal="center"/>
    </xf>
    <xf numFmtId="165" fontId="3" fillId="2" borderId="11" xfId="1" applyNumberFormat="1" applyFont="1" applyFill="1" applyBorder="1" applyAlignment="1">
      <alignment horizontal="center"/>
    </xf>
    <xf numFmtId="0" fontId="3" fillId="2" borderId="0" xfId="1" applyFont="1" applyFill="1" applyAlignment="1">
      <alignment horizontal="right"/>
    </xf>
    <xf numFmtId="3" fontId="3" fillId="2" borderId="5" xfId="1" applyNumberFormat="1" applyFont="1" applyFill="1" applyBorder="1" applyAlignment="1">
      <alignment horizontal="center"/>
    </xf>
    <xf numFmtId="165" fontId="3" fillId="2" borderId="6" xfId="4" applyNumberFormat="1" applyFont="1" applyFill="1" applyBorder="1" applyAlignment="1">
      <alignment horizontal="center"/>
    </xf>
    <xf numFmtId="165" fontId="3" fillId="2" borderId="0" xfId="4" applyNumberFormat="1" applyFont="1" applyFill="1" applyBorder="1" applyAlignment="1">
      <alignment horizontal="center"/>
    </xf>
    <xf numFmtId="0" fontId="6" fillId="2" borderId="0" xfId="1" applyFont="1" applyFill="1" applyAlignment="1">
      <alignment horizontal="right"/>
    </xf>
    <xf numFmtId="3" fontId="3" fillId="2" borderId="7" xfId="1" applyNumberFormat="1" applyFont="1" applyFill="1" applyBorder="1" applyAlignment="1">
      <alignment horizontal="center"/>
    </xf>
    <xf numFmtId="3" fontId="3" fillId="2" borderId="7" xfId="4" applyNumberFormat="1" applyFont="1" applyFill="1" applyBorder="1" applyAlignment="1">
      <alignment horizontal="center"/>
    </xf>
    <xf numFmtId="3" fontId="3" fillId="2" borderId="8" xfId="1" applyNumberFormat="1" applyFont="1" applyFill="1" applyBorder="1" applyAlignment="1">
      <alignment horizontal="center"/>
    </xf>
    <xf numFmtId="165" fontId="3" fillId="2" borderId="1" xfId="4" applyNumberFormat="1" applyFont="1" applyFill="1" applyBorder="1" applyAlignment="1">
      <alignment horizontal="center"/>
    </xf>
    <xf numFmtId="3" fontId="3" fillId="2" borderId="9" xfId="4" applyNumberFormat="1" applyFont="1" applyFill="1" applyBorder="1" applyAlignment="1">
      <alignment horizontal="center"/>
    </xf>
    <xf numFmtId="3" fontId="3" fillId="2" borderId="4" xfId="4" applyNumberFormat="1" applyFont="1" applyFill="1" applyBorder="1" applyAlignment="1">
      <alignment horizontal="center"/>
    </xf>
    <xf numFmtId="165" fontId="3" fillId="2" borderId="9" xfId="4" applyNumberFormat="1" applyFont="1" applyFill="1" applyBorder="1" applyAlignment="1">
      <alignment horizontal="center"/>
    </xf>
    <xf numFmtId="3" fontId="3" fillId="2" borderId="4" xfId="1" applyNumberFormat="1" applyFont="1" applyFill="1" applyBorder="1" applyAlignment="1">
      <alignment horizontal="center"/>
    </xf>
    <xf numFmtId="3" fontId="3" fillId="2" borderId="11" xfId="1" applyNumberFormat="1" applyFont="1" applyFill="1" applyBorder="1" applyAlignment="1">
      <alignment horizontal="center"/>
    </xf>
    <xf numFmtId="165" fontId="3" fillId="2" borderId="10" xfId="4" applyNumberFormat="1" applyFont="1" applyFill="1" applyBorder="1" applyAlignment="1">
      <alignment horizontal="center"/>
    </xf>
    <xf numFmtId="10" fontId="3" fillId="2" borderId="7" xfId="4" applyNumberFormat="1" applyFont="1" applyFill="1" applyBorder="1" applyAlignment="1">
      <alignment horizontal="center" vertical="center"/>
    </xf>
    <xf numFmtId="166" fontId="3" fillId="2" borderId="0" xfId="6" applyNumberFormat="1" applyFont="1" applyFill="1" applyBorder="1" applyAlignment="1">
      <alignment horizontal="center" wrapText="1"/>
    </xf>
    <xf numFmtId="10" fontId="3" fillId="2" borderId="7" xfId="4" applyNumberFormat="1" applyFont="1" applyFill="1" applyBorder="1" applyAlignment="1">
      <alignment horizontal="center"/>
    </xf>
    <xf numFmtId="10" fontId="3" fillId="2" borderId="0" xfId="4" applyNumberFormat="1" applyFont="1" applyFill="1" applyBorder="1" applyAlignment="1">
      <alignment horizontal="center"/>
    </xf>
    <xf numFmtId="4" fontId="3" fillId="2" borderId="9" xfId="1" applyNumberFormat="1" applyFont="1" applyFill="1" applyBorder="1" applyAlignment="1">
      <alignment horizontal="center"/>
    </xf>
    <xf numFmtId="0" fontId="3" fillId="2" borderId="9" xfId="1" applyFont="1" applyFill="1" applyBorder="1" applyAlignment="1">
      <alignment horizontal="center"/>
    </xf>
    <xf numFmtId="165" fontId="3" fillId="2" borderId="10" xfId="1" applyNumberFormat="1" applyFont="1" applyFill="1" applyBorder="1" applyAlignment="1">
      <alignment horizontal="center"/>
    </xf>
    <xf numFmtId="167" fontId="3" fillId="2" borderId="0" xfId="3" applyNumberFormat="1" applyFont="1" applyFill="1"/>
    <xf numFmtId="3" fontId="3" fillId="2" borderId="9" xfId="1" applyNumberFormat="1" applyFont="1" applyFill="1" applyBorder="1" applyAlignment="1">
      <alignment horizontal="center"/>
    </xf>
    <xf numFmtId="0" fontId="3" fillId="2" borderId="0" xfId="1" applyFont="1" applyFill="1" applyAlignment="1">
      <alignment horizontal="center"/>
    </xf>
    <xf numFmtId="0" fontId="3" fillId="2" borderId="7" xfId="1" applyFont="1" applyFill="1" applyBorder="1" applyAlignment="1">
      <alignment horizontal="center"/>
    </xf>
    <xf numFmtId="165" fontId="3" fillId="2" borderId="0" xfId="1" applyNumberFormat="1" applyFont="1" applyFill="1" applyAlignment="1">
      <alignment horizontal="center"/>
    </xf>
    <xf numFmtId="0" fontId="3" fillId="2" borderId="0" xfId="1" applyFont="1" applyFill="1" applyAlignment="1">
      <alignment horizontal="left"/>
    </xf>
    <xf numFmtId="166" fontId="3" fillId="2" borderId="9" xfId="6" applyNumberFormat="1" applyFont="1" applyFill="1" applyBorder="1" applyAlignment="1">
      <alignment horizontal="center" wrapText="1"/>
    </xf>
    <xf numFmtId="0" fontId="3" fillId="2" borderId="4" xfId="1" applyFont="1" applyFill="1" applyBorder="1" applyAlignment="1">
      <alignment horizontal="center"/>
    </xf>
    <xf numFmtId="0" fontId="3" fillId="2" borderId="12" xfId="1" applyFont="1" applyFill="1" applyBorder="1" applyAlignment="1">
      <alignment horizontal="center"/>
    </xf>
    <xf numFmtId="166" fontId="3" fillId="2" borderId="7" xfId="6" applyNumberFormat="1" applyFont="1" applyFill="1" applyBorder="1" applyAlignment="1">
      <alignment horizontal="center" wrapText="1"/>
    </xf>
    <xf numFmtId="0" fontId="5" fillId="2" borderId="0" xfId="3" applyFont="1" applyFill="1" applyAlignment="1">
      <alignment vertical="center" wrapText="1" shrinkToFit="1"/>
    </xf>
    <xf numFmtId="0" fontId="3" fillId="2" borderId="0" xfId="3" applyFont="1" applyFill="1" applyAlignment="1">
      <alignment vertical="center" wrapText="1" shrinkToFit="1"/>
    </xf>
    <xf numFmtId="0" fontId="8" fillId="0" borderId="0" xfId="3" applyFont="1"/>
    <xf numFmtId="0" fontId="9" fillId="0" borderId="0" xfId="3" applyFont="1"/>
    <xf numFmtId="0" fontId="10" fillId="0" borderId="0" xfId="1" applyFont="1"/>
    <xf numFmtId="0" fontId="11" fillId="0" borderId="0" xfId="1" applyFont="1"/>
    <xf numFmtId="0" fontId="11" fillId="0" borderId="4" xfId="1" applyFont="1" applyBorder="1"/>
    <xf numFmtId="165" fontId="11" fillId="0" borderId="0" xfId="1" applyNumberFormat="1" applyFont="1"/>
    <xf numFmtId="0" fontId="10" fillId="0" borderId="0" xfId="3" applyFont="1" applyAlignment="1">
      <alignment vertical="center" wrapText="1" shrinkToFit="1"/>
    </xf>
    <xf numFmtId="15" fontId="11" fillId="0" borderId="0" xfId="2" applyNumberFormat="1" applyFont="1"/>
    <xf numFmtId="0" fontId="9" fillId="0" borderId="0" xfId="2" applyFont="1"/>
    <xf numFmtId="3" fontId="3" fillId="0" borderId="6" xfId="1" applyNumberFormat="1" applyFont="1" applyBorder="1" applyAlignment="1">
      <alignment horizontal="center"/>
    </xf>
    <xf numFmtId="3" fontId="3" fillId="0" borderId="0" xfId="1" applyNumberFormat="1" applyFont="1" applyAlignment="1">
      <alignment horizontal="center"/>
    </xf>
    <xf numFmtId="3" fontId="3" fillId="0" borderId="0" xfId="4" applyNumberFormat="1" applyFont="1" applyFill="1" applyBorder="1" applyAlignment="1">
      <alignment horizontal="center"/>
    </xf>
    <xf numFmtId="3" fontId="3" fillId="0" borderId="1" xfId="1" applyNumberFormat="1" applyFont="1" applyBorder="1" applyAlignment="1">
      <alignment horizontal="center"/>
    </xf>
    <xf numFmtId="10" fontId="3" fillId="0" borderId="0" xfId="4" applyNumberFormat="1" applyFont="1" applyFill="1" applyBorder="1" applyAlignment="1">
      <alignment horizontal="center" vertical="center"/>
    </xf>
    <xf numFmtId="10" fontId="3" fillId="0" borderId="0" xfId="1" applyNumberFormat="1" applyFont="1" applyAlignment="1">
      <alignment horizontal="center"/>
    </xf>
    <xf numFmtId="10" fontId="3" fillId="0" borderId="0" xfId="7" applyNumberFormat="1" applyFont="1" applyFill="1" applyBorder="1" applyAlignment="1">
      <alignment horizontal="center"/>
    </xf>
    <xf numFmtId="3" fontId="3" fillId="0" borderId="0" xfId="3" applyNumberFormat="1" applyFont="1" applyAlignment="1">
      <alignment horizontal="center"/>
    </xf>
    <xf numFmtId="3" fontId="3" fillId="0" borderId="2" xfId="1" applyNumberFormat="1" applyFont="1" applyBorder="1" applyAlignment="1">
      <alignment horizontal="center"/>
    </xf>
    <xf numFmtId="0" fontId="3" fillId="0" borderId="9" xfId="1" applyFont="1" applyBorder="1" applyAlignment="1">
      <alignment horizontal="center"/>
    </xf>
    <xf numFmtId="0" fontId="3" fillId="0" borderId="0" xfId="1" applyFont="1" applyAlignment="1">
      <alignment horizontal="center"/>
    </xf>
    <xf numFmtId="164" fontId="3" fillId="2" borderId="0" xfId="9" applyFont="1" applyFill="1"/>
    <xf numFmtId="0" fontId="10" fillId="0" borderId="0" xfId="3" applyFont="1" applyAlignment="1">
      <alignment horizontal="left" vertical="center" wrapText="1" shrinkToFit="1"/>
    </xf>
    <xf numFmtId="0" fontId="6" fillId="2" borderId="0" xfId="1" applyFont="1" applyFill="1" applyAlignment="1">
      <alignment horizontal="right"/>
    </xf>
    <xf numFmtId="0" fontId="3" fillId="2" borderId="0" xfId="3" applyFont="1" applyFill="1" applyAlignment="1">
      <alignment horizontal="center"/>
    </xf>
    <xf numFmtId="0" fontId="3" fillId="2" borderId="0" xfId="1" applyFont="1" applyFill="1" applyAlignment="1">
      <alignment horizontal="right"/>
    </xf>
    <xf numFmtId="0" fontId="3" fillId="2" borderId="0" xfId="1" applyFont="1" applyFill="1" applyAlignment="1">
      <alignment horizontal="right" wrapText="1"/>
    </xf>
    <xf numFmtId="0" fontId="10" fillId="2" borderId="0" xfId="3" applyFont="1" applyFill="1" applyAlignment="1">
      <alignment horizontal="left" vertical="center" wrapText="1"/>
    </xf>
    <xf numFmtId="0" fontId="11" fillId="0" borderId="0" xfId="3" applyFont="1" applyAlignment="1">
      <alignment horizontal="left" vertical="center" wrapText="1" shrinkToFit="1"/>
    </xf>
  </cellXfs>
  <cellStyles count="10">
    <cellStyle name="Millares" xfId="9" builtinId="3"/>
    <cellStyle name="Millares 2" xfId="5" xr:uid="{24DFF964-2521-410B-917A-2205CF6156F5}"/>
    <cellStyle name="Millares 3 2" xfId="6" xr:uid="{C46D6566-3D93-4989-8252-A0D6A0F6D61D}"/>
    <cellStyle name="Millares 4 2 2" xfId="8" xr:uid="{74F80C97-5108-488F-94EF-B36472B65854}"/>
    <cellStyle name="Normal" xfId="0" builtinId="0"/>
    <cellStyle name="Normal 2" xfId="2" xr:uid="{6A15E7C8-4842-4222-A932-8512F4F91247}"/>
    <cellStyle name="Normal 3 2" xfId="3" xr:uid="{BBAECE03-2404-400B-ABE9-0BF3F9FE3967}"/>
    <cellStyle name="Normal 4 9 2" xfId="1" xr:uid="{69BF5472-B7B2-46B0-85B4-AEAA532EBF2F}"/>
    <cellStyle name="Porcentaje 2" xfId="7" xr:uid="{0BC01A50-F404-417C-B341-4AFC91703036}"/>
    <cellStyle name="Porcentual 3 2" xfId="4" xr:uid="{AF7F4FDE-4CA6-4913-9E8A-C30E565F8B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18A6-E4A3-4BDF-B42C-989331BDC5C4}">
  <dimension ref="A1:J136"/>
  <sheetViews>
    <sheetView showGridLines="0" tabSelected="1" view="pageBreakPreview" topLeftCell="D111" zoomScale="115" zoomScaleSheetLayoutView="115" workbookViewId="0">
      <selection activeCell="D119" sqref="D119:D122"/>
    </sheetView>
  </sheetViews>
  <sheetFormatPr baseColWidth="10" defaultColWidth="11.42578125" defaultRowHeight="17.25"/>
  <cols>
    <col min="1" max="1" width="11.42578125" style="1" customWidth="1"/>
    <col min="2" max="2" width="34.42578125" style="1" customWidth="1"/>
    <col min="3" max="3" width="11.42578125" style="1"/>
    <col min="4" max="4" width="24.28515625" style="1" bestFit="1" customWidth="1"/>
    <col min="5" max="5" width="22.7109375" style="1" bestFit="1" customWidth="1"/>
    <col min="6" max="6" width="17.42578125" style="1" bestFit="1" customWidth="1"/>
    <col min="7" max="7" width="22.140625" style="1" customWidth="1"/>
    <col min="8" max="8" width="14" style="1" customWidth="1"/>
    <col min="9" max="9" width="23.7109375" style="1" customWidth="1"/>
    <col min="10" max="10" width="13.42578125" style="1" customWidth="1"/>
    <col min="11" max="11" width="12.7109375" style="1" bestFit="1" customWidth="1"/>
    <col min="12" max="16384" width="11.42578125" style="1"/>
  </cols>
  <sheetData>
    <row r="1" spans="1:9" ht="57.75" customHeight="1">
      <c r="A1" s="73"/>
      <c r="B1" s="73"/>
      <c r="C1" s="73"/>
      <c r="D1" s="73"/>
      <c r="E1" s="73"/>
      <c r="F1" s="73"/>
      <c r="G1" s="73"/>
      <c r="H1" s="73"/>
      <c r="I1" s="73"/>
    </row>
    <row r="2" spans="1:9" ht="17.25" customHeight="1">
      <c r="B2" s="2"/>
      <c r="C2" s="2"/>
      <c r="D2" s="2"/>
      <c r="E2" s="2"/>
      <c r="F2" s="2"/>
      <c r="G2" s="2"/>
      <c r="H2" s="3" t="s">
        <v>0</v>
      </c>
      <c r="I2" s="2"/>
    </row>
    <row r="3" spans="1:9" ht="24" thickBot="1">
      <c r="B3" s="4"/>
      <c r="C3" s="4"/>
      <c r="D3" s="5"/>
      <c r="E3" s="5"/>
      <c r="F3" s="5"/>
      <c r="G3" s="5"/>
      <c r="H3" s="6" t="s">
        <v>71</v>
      </c>
      <c r="I3" s="4"/>
    </row>
    <row r="4" spans="1:9" ht="18.75" thickTop="1" thickBot="1">
      <c r="A4" s="2"/>
      <c r="B4" s="2"/>
      <c r="C4" s="2"/>
      <c r="D4" s="7" t="s">
        <v>70</v>
      </c>
      <c r="E4" s="7" t="s">
        <v>43</v>
      </c>
      <c r="F4" s="8" t="s">
        <v>1</v>
      </c>
      <c r="G4" s="9" t="s">
        <v>2</v>
      </c>
      <c r="H4" s="10"/>
      <c r="I4" s="4"/>
    </row>
    <row r="5" spans="1:9" ht="18.75" thickTop="1" thickBot="1">
      <c r="A5" s="2"/>
      <c r="B5" s="2"/>
      <c r="C5" s="2"/>
      <c r="D5" s="11"/>
      <c r="E5" s="12"/>
      <c r="F5" s="13"/>
      <c r="G5" s="14" t="s">
        <v>3</v>
      </c>
      <c r="H5" s="15" t="s">
        <v>4</v>
      </c>
      <c r="I5" s="4"/>
    </row>
    <row r="6" spans="1:9" ht="19.5" thickTop="1">
      <c r="B6" s="4"/>
      <c r="C6" s="16" t="s">
        <v>44</v>
      </c>
      <c r="D6" s="59">
        <v>4879111</v>
      </c>
      <c r="E6" s="17">
        <v>4806625</v>
      </c>
      <c r="F6" s="18">
        <f>D6/$D$6</f>
        <v>1</v>
      </c>
      <c r="G6" s="17">
        <f t="shared" ref="G6:G19" si="0">D6-E6</f>
        <v>72486</v>
      </c>
      <c r="H6" s="19">
        <f t="shared" ref="H6:H14" si="1">G6/E6</f>
        <v>1.5080435856760201E-2</v>
      </c>
      <c r="I6" s="4"/>
    </row>
    <row r="7" spans="1:9">
      <c r="A7" s="72" t="s">
        <v>5</v>
      </c>
      <c r="B7" s="72"/>
      <c r="C7" s="72"/>
      <c r="D7" s="60">
        <f>+SUM(D8:D14)</f>
        <v>4622630</v>
      </c>
      <c r="E7" s="21">
        <v>4550701</v>
      </c>
      <c r="F7" s="19">
        <f>D7/$D$6</f>
        <v>0.94743284176154219</v>
      </c>
      <c r="G7" s="21">
        <f t="shared" si="0"/>
        <v>71929</v>
      </c>
      <c r="H7" s="19">
        <f t="shared" si="1"/>
        <v>1.5806136241427418E-2</v>
      </c>
      <c r="I7" s="4"/>
    </row>
    <row r="8" spans="1:9">
      <c r="A8" s="20"/>
      <c r="B8" s="20"/>
      <c r="C8" s="20" t="s">
        <v>6</v>
      </c>
      <c r="D8" s="61">
        <v>74827</v>
      </c>
      <c r="E8" s="22">
        <v>71139</v>
      </c>
      <c r="F8" s="19">
        <f>+D8/D6</f>
        <v>1.5336195466756136E-2</v>
      </c>
      <c r="G8" s="21">
        <f t="shared" si="0"/>
        <v>3688</v>
      </c>
      <c r="H8" s="19">
        <f t="shared" si="1"/>
        <v>5.1842168149678798E-2</v>
      </c>
      <c r="I8" s="4"/>
    </row>
    <row r="9" spans="1:9">
      <c r="A9" s="72" t="s">
        <v>7</v>
      </c>
      <c r="B9" s="72"/>
      <c r="C9" s="72"/>
      <c r="D9" s="61">
        <v>1403188</v>
      </c>
      <c r="E9" s="22">
        <v>1385090</v>
      </c>
      <c r="F9" s="19">
        <f>+D9/D7</f>
        <v>0.30354754760817976</v>
      </c>
      <c r="G9" s="21">
        <f t="shared" si="0"/>
        <v>18098</v>
      </c>
      <c r="H9" s="19">
        <f t="shared" si="1"/>
        <v>1.3066298940863049E-2</v>
      </c>
      <c r="I9" s="4"/>
    </row>
    <row r="10" spans="1:9">
      <c r="A10" s="20"/>
      <c r="B10" s="20"/>
      <c r="C10" s="20" t="s">
        <v>8</v>
      </c>
      <c r="D10" s="61">
        <v>13168</v>
      </c>
      <c r="E10" s="22">
        <v>11835</v>
      </c>
      <c r="F10" s="19">
        <f t="shared" ref="F10:F19" si="2">D10/$D$6</f>
        <v>2.698852311414928E-3</v>
      </c>
      <c r="G10" s="21">
        <f t="shared" si="0"/>
        <v>1333</v>
      </c>
      <c r="H10" s="19">
        <f t="shared" si="1"/>
        <v>0.11263202365863963</v>
      </c>
      <c r="I10" s="4"/>
    </row>
    <row r="11" spans="1:9">
      <c r="A11" s="72" t="s">
        <v>9</v>
      </c>
      <c r="B11" s="72"/>
      <c r="C11" s="72"/>
      <c r="D11" s="61">
        <v>1469343</v>
      </c>
      <c r="E11" s="22">
        <v>1445097</v>
      </c>
      <c r="F11" s="19">
        <f t="shared" si="2"/>
        <v>0.30114973813877161</v>
      </c>
      <c r="G11" s="21">
        <f t="shared" si="0"/>
        <v>24246</v>
      </c>
      <c r="H11" s="19">
        <f t="shared" si="1"/>
        <v>1.6778112472726744E-2</v>
      </c>
      <c r="I11" s="4"/>
    </row>
    <row r="12" spans="1:9">
      <c r="A12" s="72" t="s">
        <v>10</v>
      </c>
      <c r="B12" s="72"/>
      <c r="C12" s="72"/>
      <c r="D12" s="61">
        <v>631277</v>
      </c>
      <c r="E12" s="22">
        <v>622031</v>
      </c>
      <c r="F12" s="19">
        <f t="shared" si="2"/>
        <v>0.12938361107177107</v>
      </c>
      <c r="G12" s="21">
        <f t="shared" si="0"/>
        <v>9246</v>
      </c>
      <c r="H12" s="19">
        <f t="shared" si="1"/>
        <v>1.4864210947685887E-2</v>
      </c>
      <c r="I12" s="4"/>
    </row>
    <row r="13" spans="1:9">
      <c r="A13" s="72" t="s">
        <v>11</v>
      </c>
      <c r="B13" s="72"/>
      <c r="C13" s="72"/>
      <c r="D13" s="61">
        <v>33314</v>
      </c>
      <c r="E13" s="22">
        <v>33062</v>
      </c>
      <c r="F13" s="19">
        <f t="shared" si="2"/>
        <v>6.8278831942950261E-3</v>
      </c>
      <c r="G13" s="21">
        <f t="shared" si="0"/>
        <v>252</v>
      </c>
      <c r="H13" s="19">
        <f t="shared" si="1"/>
        <v>7.6220434335490892E-3</v>
      </c>
      <c r="I13" s="4"/>
    </row>
    <row r="14" spans="1:9">
      <c r="A14" s="72" t="s">
        <v>12</v>
      </c>
      <c r="B14" s="72"/>
      <c r="C14" s="72"/>
      <c r="D14" s="61">
        <v>997513</v>
      </c>
      <c r="E14" s="22">
        <v>982447</v>
      </c>
      <c r="F14" s="19">
        <f t="shared" si="2"/>
        <v>0.2044456459383687</v>
      </c>
      <c r="G14" s="21">
        <f t="shared" si="0"/>
        <v>15066</v>
      </c>
      <c r="H14" s="19">
        <f t="shared" si="1"/>
        <v>1.53351783862132E-2</v>
      </c>
      <c r="I14" s="4"/>
    </row>
    <row r="15" spans="1:9">
      <c r="A15" s="20"/>
      <c r="B15" s="20"/>
      <c r="C15" s="20" t="s">
        <v>13</v>
      </c>
      <c r="D15" s="60">
        <f>+SUM(D16:D18)</f>
        <v>149080</v>
      </c>
      <c r="E15" s="21">
        <v>148686</v>
      </c>
      <c r="F15" s="19">
        <f t="shared" si="2"/>
        <v>3.055474655116475E-2</v>
      </c>
      <c r="G15" s="21">
        <f t="shared" si="0"/>
        <v>394</v>
      </c>
      <c r="H15" s="19">
        <f>G15/E15</f>
        <v>2.6498796120683859E-3</v>
      </c>
      <c r="I15" s="4"/>
    </row>
    <row r="16" spans="1:9">
      <c r="A16" s="20"/>
      <c r="B16" s="20"/>
      <c r="C16" s="20" t="s">
        <v>14</v>
      </c>
      <c r="D16" s="61">
        <v>1357</v>
      </c>
      <c r="E16" s="22">
        <v>1357</v>
      </c>
      <c r="F16" s="19">
        <f t="shared" si="2"/>
        <v>2.7812443701321818E-4</v>
      </c>
      <c r="G16" s="21">
        <f t="shared" si="0"/>
        <v>0</v>
      </c>
      <c r="H16" s="19">
        <f>G16/E16</f>
        <v>0</v>
      </c>
      <c r="I16" s="4"/>
    </row>
    <row r="17" spans="1:9">
      <c r="A17" s="20"/>
      <c r="B17" s="20"/>
      <c r="C17" s="20" t="s">
        <v>15</v>
      </c>
      <c r="D17" s="61">
        <v>2571</v>
      </c>
      <c r="E17" s="22">
        <v>2571</v>
      </c>
      <c r="F17" s="19">
        <f t="shared" si="2"/>
        <v>5.2694025612452756E-4</v>
      </c>
      <c r="G17" s="21">
        <f t="shared" si="0"/>
        <v>0</v>
      </c>
      <c r="H17" s="19">
        <f>G17/E17</f>
        <v>0</v>
      </c>
      <c r="I17" s="4"/>
    </row>
    <row r="18" spans="1:9">
      <c r="A18" s="20"/>
      <c r="B18" s="20"/>
      <c r="C18" s="20" t="s">
        <v>16</v>
      </c>
      <c r="D18" s="61">
        <v>145152</v>
      </c>
      <c r="E18" s="22">
        <v>144758</v>
      </c>
      <c r="F18" s="19">
        <f t="shared" si="2"/>
        <v>2.9749681858027004E-2</v>
      </c>
      <c r="G18" s="21">
        <f t="shared" si="0"/>
        <v>394</v>
      </c>
      <c r="H18" s="19">
        <f>G18/E18</f>
        <v>2.7217839428563535E-3</v>
      </c>
      <c r="I18" s="4"/>
    </row>
    <row r="19" spans="1:9" ht="18" thickBot="1">
      <c r="A19" s="20"/>
      <c r="B19" s="20"/>
      <c r="C19" s="20" t="s">
        <v>17</v>
      </c>
      <c r="D19" s="62">
        <v>107401</v>
      </c>
      <c r="E19" s="23">
        <v>107238</v>
      </c>
      <c r="F19" s="24">
        <f t="shared" si="2"/>
        <v>2.2012411687293034E-2</v>
      </c>
      <c r="G19" s="23">
        <f t="shared" si="0"/>
        <v>163</v>
      </c>
      <c r="H19" s="24">
        <f>G19/E19</f>
        <v>1.5199835879072716E-3</v>
      </c>
      <c r="I19" s="4"/>
    </row>
    <row r="20" spans="1:9" ht="18.75" thickTop="1" thickBot="1">
      <c r="A20" s="16"/>
      <c r="B20" s="16"/>
      <c r="C20" s="16"/>
      <c r="D20" s="25"/>
      <c r="E20" s="26"/>
      <c r="F20" s="27"/>
      <c r="G20" s="28"/>
      <c r="H20" s="27"/>
      <c r="I20" s="4"/>
    </row>
    <row r="21" spans="1:9" ht="18" thickTop="1">
      <c r="B21" s="4"/>
      <c r="C21" s="16" t="s">
        <v>18</v>
      </c>
      <c r="D21" s="60">
        <f>+D22+D30+D35+D34</f>
        <v>2071926</v>
      </c>
      <c r="E21" s="21">
        <v>2020338</v>
      </c>
      <c r="F21" s="19">
        <f t="shared" ref="F21:F35" si="3">D21/D$21</f>
        <v>1</v>
      </c>
      <c r="G21" s="21">
        <f t="shared" ref="G21:G35" si="4">D21-E21</f>
        <v>51588</v>
      </c>
      <c r="H21" s="19">
        <f t="shared" ref="H21:H35" si="5">G21/E21</f>
        <v>2.5534341283488207E-2</v>
      </c>
      <c r="I21" s="4"/>
    </row>
    <row r="22" spans="1:9">
      <c r="A22" s="72" t="s">
        <v>5</v>
      </c>
      <c r="B22" s="72"/>
      <c r="C22" s="72"/>
      <c r="D22" s="60">
        <f>+SUM(D23:D29)</f>
        <v>1911639</v>
      </c>
      <c r="E22" s="21">
        <v>1860342</v>
      </c>
      <c r="F22" s="19">
        <f t="shared" si="3"/>
        <v>0.92263864636092219</v>
      </c>
      <c r="G22" s="21">
        <f t="shared" si="4"/>
        <v>51297</v>
      </c>
      <c r="H22" s="19">
        <f t="shared" si="5"/>
        <v>2.7573962206949045E-2</v>
      </c>
      <c r="I22" s="4"/>
    </row>
    <row r="23" spans="1:9">
      <c r="A23" s="20"/>
      <c r="B23" s="20"/>
      <c r="C23" s="20" t="s">
        <v>6</v>
      </c>
      <c r="D23" s="61">
        <v>36612</v>
      </c>
      <c r="E23" s="22">
        <v>34684</v>
      </c>
      <c r="F23" s="19">
        <f t="shared" si="3"/>
        <v>1.7670515259714872E-2</v>
      </c>
      <c r="G23" s="21">
        <f t="shared" si="4"/>
        <v>1928</v>
      </c>
      <c r="H23" s="19">
        <f t="shared" si="5"/>
        <v>5.5587590819974629E-2</v>
      </c>
      <c r="I23" s="4"/>
    </row>
    <row r="24" spans="1:9">
      <c r="A24" s="72" t="s">
        <v>7</v>
      </c>
      <c r="B24" s="72"/>
      <c r="C24" s="72"/>
      <c r="D24" s="61">
        <v>524991</v>
      </c>
      <c r="E24" s="22">
        <v>511366</v>
      </c>
      <c r="F24" s="19">
        <f t="shared" si="3"/>
        <v>0.25338308414489707</v>
      </c>
      <c r="G24" s="21">
        <f t="shared" si="4"/>
        <v>13625</v>
      </c>
      <c r="H24" s="19">
        <f t="shared" si="5"/>
        <v>2.6644321288470489E-2</v>
      </c>
      <c r="I24" s="4"/>
    </row>
    <row r="25" spans="1:9">
      <c r="A25" s="20"/>
      <c r="B25" s="20"/>
      <c r="C25" s="20" t="s">
        <v>8</v>
      </c>
      <c r="D25" s="61">
        <v>8236</v>
      </c>
      <c r="E25" s="22">
        <v>7625</v>
      </c>
      <c r="F25" s="19">
        <f t="shared" si="3"/>
        <v>3.9750454408120752E-3</v>
      </c>
      <c r="G25" s="21">
        <f t="shared" si="4"/>
        <v>611</v>
      </c>
      <c r="H25" s="19">
        <f t="shared" si="5"/>
        <v>8.0131147540983605E-2</v>
      </c>
      <c r="I25" s="4"/>
    </row>
    <row r="26" spans="1:9">
      <c r="A26" s="72" t="s">
        <v>9</v>
      </c>
      <c r="B26" s="72"/>
      <c r="C26" s="72"/>
      <c r="D26" s="61">
        <v>639704</v>
      </c>
      <c r="E26" s="22">
        <v>621789</v>
      </c>
      <c r="F26" s="19">
        <f t="shared" si="3"/>
        <v>0.30874847846882564</v>
      </c>
      <c r="G26" s="21">
        <f t="shared" si="4"/>
        <v>17915</v>
      </c>
      <c r="H26" s="19">
        <f t="shared" si="5"/>
        <v>2.8812024657882337E-2</v>
      </c>
      <c r="I26" s="4"/>
    </row>
    <row r="27" spans="1:9">
      <c r="A27" s="72" t="s">
        <v>10</v>
      </c>
      <c r="B27" s="72"/>
      <c r="C27" s="72"/>
      <c r="D27" s="61">
        <v>275728</v>
      </c>
      <c r="E27" s="22">
        <v>269043</v>
      </c>
      <c r="F27" s="19">
        <f t="shared" si="3"/>
        <v>0.13307811186306848</v>
      </c>
      <c r="G27" s="21">
        <f t="shared" si="4"/>
        <v>6685</v>
      </c>
      <c r="H27" s="19">
        <f t="shared" si="5"/>
        <v>2.484732923733381E-2</v>
      </c>
      <c r="I27" s="4"/>
    </row>
    <row r="28" spans="1:9">
      <c r="A28" s="72" t="s">
        <v>11</v>
      </c>
      <c r="B28" s="72"/>
      <c r="C28" s="72"/>
      <c r="D28" s="61">
        <v>16550</v>
      </c>
      <c r="E28" s="22">
        <v>16435</v>
      </c>
      <c r="F28" s="19">
        <f t="shared" si="3"/>
        <v>7.9877370137736575E-3</v>
      </c>
      <c r="G28" s="21">
        <f t="shared" si="4"/>
        <v>115</v>
      </c>
      <c r="H28" s="19">
        <f t="shared" si="5"/>
        <v>6.9972619409796166E-3</v>
      </c>
      <c r="I28" s="4"/>
    </row>
    <row r="29" spans="1:9">
      <c r="A29" s="72" t="s">
        <v>12</v>
      </c>
      <c r="B29" s="72"/>
      <c r="C29" s="72"/>
      <c r="D29" s="61">
        <v>409818</v>
      </c>
      <c r="E29" s="22">
        <v>399400</v>
      </c>
      <c r="F29" s="19">
        <f t="shared" si="3"/>
        <v>0.19779567416983038</v>
      </c>
      <c r="G29" s="21">
        <f t="shared" si="4"/>
        <v>10418</v>
      </c>
      <c r="H29" s="19">
        <f t="shared" si="5"/>
        <v>2.6084126189283924E-2</v>
      </c>
      <c r="I29" s="4"/>
    </row>
    <row r="30" spans="1:9">
      <c r="A30" s="20"/>
      <c r="B30" s="20"/>
      <c r="C30" s="20" t="s">
        <v>13</v>
      </c>
      <c r="D30" s="60">
        <f>+SUM(D31:D33)</f>
        <v>119239</v>
      </c>
      <c r="E30" s="21">
        <v>119211</v>
      </c>
      <c r="F30" s="19">
        <f t="shared" si="3"/>
        <v>5.7549835274039708E-2</v>
      </c>
      <c r="G30" s="21">
        <f t="shared" si="4"/>
        <v>28</v>
      </c>
      <c r="H30" s="19">
        <f>G30/E30</f>
        <v>2.3487765390777697E-4</v>
      </c>
      <c r="I30" s="4"/>
    </row>
    <row r="31" spans="1:9" ht="18.75">
      <c r="A31" s="20"/>
      <c r="B31" s="20"/>
      <c r="C31" s="20" t="s">
        <v>45</v>
      </c>
      <c r="D31" s="61">
        <v>285</v>
      </c>
      <c r="E31" s="22">
        <v>316</v>
      </c>
      <c r="F31" s="19">
        <f t="shared" si="3"/>
        <v>1.3755317516166117E-4</v>
      </c>
      <c r="G31" s="21">
        <f t="shared" si="4"/>
        <v>-31</v>
      </c>
      <c r="H31" s="19">
        <f>G31/E31</f>
        <v>-9.8101265822784806E-2</v>
      </c>
      <c r="I31" s="4"/>
    </row>
    <row r="32" spans="1:9">
      <c r="A32" s="20"/>
      <c r="B32" s="20"/>
      <c r="C32" s="20" t="s">
        <v>15</v>
      </c>
      <c r="D32" s="61">
        <v>222</v>
      </c>
      <c r="E32" s="22">
        <v>225</v>
      </c>
      <c r="F32" s="19">
        <f t="shared" si="3"/>
        <v>1.0714668381013607E-4</v>
      </c>
      <c r="G32" s="21">
        <f t="shared" si="4"/>
        <v>-3</v>
      </c>
      <c r="H32" s="19">
        <f>G32/E32</f>
        <v>-1.3333333333333334E-2</v>
      </c>
      <c r="I32" s="4"/>
    </row>
    <row r="33" spans="1:10">
      <c r="A33" s="20"/>
      <c r="B33" s="20"/>
      <c r="C33" s="20" t="s">
        <v>16</v>
      </c>
      <c r="D33" s="61">
        <v>118732</v>
      </c>
      <c r="E33" s="22">
        <v>118670</v>
      </c>
      <c r="F33" s="19">
        <f t="shared" si="3"/>
        <v>5.7305135415067911E-2</v>
      </c>
      <c r="G33" s="21">
        <f t="shared" si="4"/>
        <v>62</v>
      </c>
      <c r="H33" s="19">
        <f>G33/E33</f>
        <v>5.2245723434734984E-4</v>
      </c>
      <c r="I33" s="4"/>
    </row>
    <row r="34" spans="1:10">
      <c r="A34" s="20"/>
      <c r="B34" s="20"/>
      <c r="C34" s="20" t="s">
        <v>17</v>
      </c>
      <c r="D34" s="61">
        <v>26693</v>
      </c>
      <c r="E34" s="21">
        <v>27217</v>
      </c>
      <c r="F34" s="19">
        <f t="shared" si="3"/>
        <v>1.2883182121369199E-2</v>
      </c>
      <c r="G34" s="21">
        <f t="shared" si="4"/>
        <v>-524</v>
      </c>
      <c r="H34" s="19">
        <f t="shared" si="5"/>
        <v>-1.9252672961751847E-2</v>
      </c>
      <c r="I34" s="4"/>
    </row>
    <row r="35" spans="1:10" ht="19.5" thickBot="1">
      <c r="A35" s="72" t="s">
        <v>46</v>
      </c>
      <c r="B35" s="72"/>
      <c r="C35" s="72"/>
      <c r="D35" s="60">
        <v>14355</v>
      </c>
      <c r="E35" s="21">
        <v>13568</v>
      </c>
      <c r="F35" s="19">
        <f t="shared" si="3"/>
        <v>6.9283362436689342E-3</v>
      </c>
      <c r="G35" s="21">
        <f t="shared" si="4"/>
        <v>787</v>
      </c>
      <c r="H35" s="19">
        <f t="shared" si="5"/>
        <v>5.8004127358490566E-2</v>
      </c>
      <c r="I35" s="4"/>
    </row>
    <row r="36" spans="1:10" ht="18.75" thickTop="1" thickBot="1">
      <c r="A36" s="16"/>
      <c r="B36" s="16"/>
      <c r="C36" s="16"/>
      <c r="D36" s="29"/>
      <c r="E36" s="26"/>
      <c r="F36" s="27"/>
      <c r="G36" s="28"/>
      <c r="H36" s="30"/>
      <c r="I36" s="4"/>
    </row>
    <row r="37" spans="1:10" ht="19.5" thickTop="1">
      <c r="A37" s="74" t="s">
        <v>47</v>
      </c>
      <c r="B37" s="74"/>
      <c r="C37" s="74"/>
      <c r="D37" s="63">
        <f>+D21/D6</f>
        <v>0.42465235982538624</v>
      </c>
      <c r="E37" s="31">
        <v>0.4203236158427171</v>
      </c>
      <c r="F37" s="32" t="s">
        <v>19</v>
      </c>
      <c r="G37" s="33">
        <f>D37-E37</f>
        <v>4.3287439826691365E-3</v>
      </c>
      <c r="H37" s="19">
        <f>G37/E37</f>
        <v>1.0298598078983336E-2</v>
      </c>
      <c r="I37" s="4"/>
    </row>
    <row r="38" spans="1:10" ht="17.25" customHeight="1" thickBot="1">
      <c r="A38" s="75" t="s">
        <v>48</v>
      </c>
      <c r="B38" s="75"/>
      <c r="C38" s="75"/>
      <c r="D38" s="64">
        <f>+D21/2859490</f>
        <v>0.7245788584677687</v>
      </c>
      <c r="E38" s="33">
        <v>0.86691733750291045</v>
      </c>
      <c r="F38" s="32" t="s">
        <v>19</v>
      </c>
      <c r="G38" s="33">
        <f>D38-E38</f>
        <v>-0.14233847903514174</v>
      </c>
      <c r="H38" s="34">
        <f>G38/E38</f>
        <v>-0.16418921721549246</v>
      </c>
      <c r="I38" s="4"/>
    </row>
    <row r="39" spans="1:10" ht="18.75" thickTop="1" thickBot="1">
      <c r="A39" s="4"/>
      <c r="B39" s="4"/>
      <c r="C39" s="4"/>
      <c r="D39" s="35"/>
      <c r="E39" s="26"/>
      <c r="F39" s="36"/>
      <c r="G39" s="28"/>
      <c r="H39" s="37"/>
      <c r="I39" s="4"/>
    </row>
    <row r="40" spans="1:10" ht="19.5" thickTop="1">
      <c r="B40" s="4"/>
      <c r="C40" s="16" t="s">
        <v>49</v>
      </c>
      <c r="D40" s="66">
        <v>6804895191.0600014</v>
      </c>
      <c r="E40" s="21">
        <v>6648231133.0800009</v>
      </c>
      <c r="F40" s="19">
        <f t="shared" ref="F40:F62" si="6">D40/D$40</f>
        <v>1</v>
      </c>
      <c r="G40" s="21">
        <f t="shared" ref="G40:G62" si="7">D40-E40</f>
        <v>156664057.9800005</v>
      </c>
      <c r="H40" s="19">
        <f t="shared" ref="H40:H62" si="8">G40/E40</f>
        <v>2.3564773071814211E-2</v>
      </c>
      <c r="I40" s="4"/>
      <c r="J40" s="38"/>
    </row>
    <row r="41" spans="1:10">
      <c r="A41" s="72" t="s">
        <v>20</v>
      </c>
      <c r="B41" s="72"/>
      <c r="C41" s="72"/>
      <c r="D41" s="66">
        <v>5260860094.7900009</v>
      </c>
      <c r="E41" s="21">
        <v>4601044684.5900002</v>
      </c>
      <c r="F41" s="19">
        <f t="shared" si="6"/>
        <v>0.7730993567250688</v>
      </c>
      <c r="G41" s="21">
        <f t="shared" si="7"/>
        <v>659815410.20000076</v>
      </c>
      <c r="H41" s="19">
        <f t="shared" si="8"/>
        <v>0.14340556448188396</v>
      </c>
      <c r="I41" s="4"/>
    </row>
    <row r="42" spans="1:10">
      <c r="A42" s="20"/>
      <c r="B42" s="20"/>
      <c r="C42" s="20" t="s">
        <v>6</v>
      </c>
      <c r="D42" s="66">
        <v>85931213.61999999</v>
      </c>
      <c r="E42" s="21">
        <v>71396518.149999991</v>
      </c>
      <c r="F42" s="19">
        <f t="shared" si="6"/>
        <v>1.2627852627751414E-2</v>
      </c>
      <c r="G42" s="21">
        <f t="shared" si="7"/>
        <v>14534695.469999999</v>
      </c>
      <c r="H42" s="19">
        <f t="shared" si="8"/>
        <v>0.20357709096490445</v>
      </c>
      <c r="I42" s="4"/>
    </row>
    <row r="43" spans="1:10">
      <c r="A43" s="72" t="s">
        <v>7</v>
      </c>
      <c r="B43" s="72"/>
      <c r="C43" s="72"/>
      <c r="D43" s="66">
        <v>1325030960.8599999</v>
      </c>
      <c r="E43" s="21">
        <v>1159926787.25</v>
      </c>
      <c r="F43" s="19">
        <f t="shared" si="6"/>
        <v>0.19471732093695909</v>
      </c>
      <c r="G43" s="21">
        <f t="shared" si="7"/>
        <v>165104173.6099999</v>
      </c>
      <c r="H43" s="19">
        <f t="shared" si="8"/>
        <v>0.14234016786648696</v>
      </c>
      <c r="I43" s="4"/>
    </row>
    <row r="44" spans="1:10">
      <c r="A44" s="20"/>
      <c r="B44" s="20"/>
      <c r="C44" s="20" t="s">
        <v>8</v>
      </c>
      <c r="D44" s="66">
        <v>38627712.620000005</v>
      </c>
      <c r="E44" s="21">
        <v>31401098.59</v>
      </c>
      <c r="F44" s="19">
        <f t="shared" si="6"/>
        <v>5.6764595979005737E-3</v>
      </c>
      <c r="G44" s="21">
        <f t="shared" si="7"/>
        <v>7226614.0300000049</v>
      </c>
      <c r="H44" s="19">
        <f t="shared" si="8"/>
        <v>0.23013889177435956</v>
      </c>
      <c r="I44" s="4"/>
    </row>
    <row r="45" spans="1:10">
      <c r="A45" s="72" t="s">
        <v>9</v>
      </c>
      <c r="B45" s="72"/>
      <c r="C45" s="72"/>
      <c r="D45" s="66">
        <v>1858801727.0699999</v>
      </c>
      <c r="E45" s="21">
        <v>1623561849.2099998</v>
      </c>
      <c r="F45" s="19">
        <f t="shared" si="6"/>
        <v>0.27315655493298696</v>
      </c>
      <c r="G45" s="21">
        <f t="shared" si="7"/>
        <v>235239877.86000013</v>
      </c>
      <c r="H45" s="19">
        <f t="shared" si="8"/>
        <v>0.14489123280056393</v>
      </c>
      <c r="I45" s="4"/>
    </row>
    <row r="46" spans="1:10">
      <c r="A46" s="72" t="s">
        <v>10</v>
      </c>
      <c r="B46" s="72"/>
      <c r="C46" s="72"/>
      <c r="D46" s="66">
        <v>773555275.00999999</v>
      </c>
      <c r="E46" s="21">
        <v>681421792.4000001</v>
      </c>
      <c r="F46" s="19">
        <f t="shared" si="6"/>
        <v>0.11367629526848054</v>
      </c>
      <c r="G46" s="21">
        <f t="shared" si="7"/>
        <v>92133482.609999895</v>
      </c>
      <c r="H46" s="19">
        <f t="shared" si="8"/>
        <v>0.13520771369154685</v>
      </c>
      <c r="I46" s="4"/>
    </row>
    <row r="47" spans="1:10">
      <c r="A47" s="72" t="s">
        <v>11</v>
      </c>
      <c r="B47" s="72"/>
      <c r="C47" s="72"/>
      <c r="D47" s="66">
        <v>41320577.859999999</v>
      </c>
      <c r="E47" s="21">
        <v>35385806.709999993</v>
      </c>
      <c r="F47" s="19">
        <f t="shared" si="6"/>
        <v>6.0721843172963658E-3</v>
      </c>
      <c r="G47" s="21">
        <f t="shared" si="7"/>
        <v>5934771.150000006</v>
      </c>
      <c r="H47" s="19">
        <f t="shared" si="8"/>
        <v>0.16771614672056764</v>
      </c>
      <c r="I47" s="4"/>
    </row>
    <row r="48" spans="1:10">
      <c r="A48" s="72" t="s">
        <v>12</v>
      </c>
      <c r="B48" s="72"/>
      <c r="C48" s="72"/>
      <c r="D48" s="66">
        <v>1137592627.75</v>
      </c>
      <c r="E48" s="21">
        <v>997950832.28000009</v>
      </c>
      <c r="F48" s="19">
        <f t="shared" si="6"/>
        <v>0.16717268904369367</v>
      </c>
      <c r="G48" s="21">
        <f t="shared" si="7"/>
        <v>139641795.46999991</v>
      </c>
      <c r="H48" s="19">
        <f t="shared" si="8"/>
        <v>0.13992853250190979</v>
      </c>
      <c r="I48" s="4"/>
    </row>
    <row r="49" spans="1:9">
      <c r="A49" s="72" t="s">
        <v>13</v>
      </c>
      <c r="B49" s="72"/>
      <c r="C49" s="72"/>
      <c r="D49" s="66">
        <f>+SUM(D50:D52)</f>
        <v>1003188887.15</v>
      </c>
      <c r="E49" s="21">
        <v>886368210.42000008</v>
      </c>
      <c r="F49" s="19">
        <f t="shared" si="6"/>
        <v>0.14742165147053982</v>
      </c>
      <c r="G49" s="21">
        <f t="shared" si="7"/>
        <v>116820676.7299999</v>
      </c>
      <c r="H49" s="19">
        <f t="shared" si="8"/>
        <v>0.13179700643217468</v>
      </c>
      <c r="I49" s="4"/>
    </row>
    <row r="50" spans="1:9">
      <c r="A50" s="20"/>
      <c r="B50" s="20"/>
      <c r="C50" s="20" t="s">
        <v>14</v>
      </c>
      <c r="D50" s="66">
        <v>11453446.279999999</v>
      </c>
      <c r="E50" s="21">
        <v>11136647.550000001</v>
      </c>
      <c r="F50" s="19">
        <f t="shared" si="6"/>
        <v>1.6831186900640406E-3</v>
      </c>
      <c r="G50" s="21">
        <f t="shared" si="7"/>
        <v>316798.72999999858</v>
      </c>
      <c r="H50" s="19">
        <f>G50/E50</f>
        <v>2.8446507674564827E-2</v>
      </c>
      <c r="I50" s="4"/>
    </row>
    <row r="51" spans="1:9">
      <c r="A51" s="20"/>
      <c r="B51" s="20"/>
      <c r="C51" s="20" t="s">
        <v>15</v>
      </c>
      <c r="D51" s="66">
        <v>1214901.8600000001</v>
      </c>
      <c r="E51" s="21">
        <v>1149135.3599999999</v>
      </c>
      <c r="F51" s="19">
        <f t="shared" si="6"/>
        <v>1.7853351534290925E-4</v>
      </c>
      <c r="G51" s="21">
        <f t="shared" si="7"/>
        <v>65766.500000000233</v>
      </c>
      <c r="H51" s="19">
        <f>G51/E51</f>
        <v>5.7231290837660972E-2</v>
      </c>
      <c r="I51" s="4"/>
    </row>
    <row r="52" spans="1:9">
      <c r="A52" s="20"/>
      <c r="B52" s="20"/>
      <c r="C52" s="20" t="s">
        <v>16</v>
      </c>
      <c r="D52" s="66">
        <v>990520539.00999999</v>
      </c>
      <c r="E52" s="21">
        <v>874082427.50999999</v>
      </c>
      <c r="F52" s="19">
        <f t="shared" si="6"/>
        <v>0.14555999926513286</v>
      </c>
      <c r="G52" s="21">
        <f t="shared" si="7"/>
        <v>116438111.5</v>
      </c>
      <c r="H52" s="19">
        <f>G52/E52</f>
        <v>0.13321182057360131</v>
      </c>
      <c r="I52" s="4"/>
    </row>
    <row r="53" spans="1:9">
      <c r="A53" s="20"/>
      <c r="B53" s="20"/>
      <c r="C53" s="20" t="s">
        <v>17</v>
      </c>
      <c r="D53" s="66">
        <v>112395794.17999999</v>
      </c>
      <c r="E53" s="21">
        <v>102997256.34</v>
      </c>
      <c r="F53" s="19">
        <f t="shared" si="6"/>
        <v>1.6516903056443998E-2</v>
      </c>
      <c r="G53" s="21">
        <f t="shared" si="7"/>
        <v>9398537.8399999887</v>
      </c>
      <c r="H53" s="19">
        <f t="shared" si="8"/>
        <v>9.1250370873713973E-2</v>
      </c>
      <c r="I53" s="4"/>
    </row>
    <row r="54" spans="1:9">
      <c r="A54" s="72" t="s">
        <v>21</v>
      </c>
      <c r="B54" s="72"/>
      <c r="C54" s="72"/>
      <c r="D54" s="66">
        <v>260915406.83000001</v>
      </c>
      <c r="E54" s="21">
        <v>254058427.52000001</v>
      </c>
      <c r="F54" s="19">
        <f t="shared" si="6"/>
        <v>3.834231086656268E-2</v>
      </c>
      <c r="G54" s="21">
        <f t="shared" si="7"/>
        <v>6856979.3100000024</v>
      </c>
      <c r="H54" s="19">
        <f t="shared" si="8"/>
        <v>2.6989773088555415E-2</v>
      </c>
      <c r="I54" s="4"/>
    </row>
    <row r="55" spans="1:9">
      <c r="A55" s="72" t="s">
        <v>22</v>
      </c>
      <c r="B55" s="72"/>
      <c r="C55" s="72"/>
      <c r="D55" s="66">
        <v>597875104.81000006</v>
      </c>
      <c r="E55" s="21">
        <v>596311353.26000011</v>
      </c>
      <c r="F55" s="19">
        <f t="shared" si="6"/>
        <v>8.7859561098819636E-2</v>
      </c>
      <c r="G55" s="21">
        <f t="shared" si="7"/>
        <v>1563751.5499999523</v>
      </c>
      <c r="H55" s="19">
        <f t="shared" si="8"/>
        <v>2.6223742705065263E-3</v>
      </c>
      <c r="I55" s="4"/>
    </row>
    <row r="56" spans="1:9" ht="18.75">
      <c r="A56" s="72" t="s">
        <v>50</v>
      </c>
      <c r="B56" s="72"/>
      <c r="C56" s="72"/>
      <c r="D56" s="66">
        <v>38367817.960000001</v>
      </c>
      <c r="E56" s="21">
        <v>38332122.280000001</v>
      </c>
      <c r="F56" s="19">
        <f t="shared" si="6"/>
        <v>5.6382672888784686E-3</v>
      </c>
      <c r="G56" s="21">
        <f t="shared" si="7"/>
        <v>35695.679999999702</v>
      </c>
      <c r="H56" s="19">
        <f t="shared" si="8"/>
        <v>9.3122107195781653E-4</v>
      </c>
      <c r="I56" s="4"/>
    </row>
    <row r="57" spans="1:9">
      <c r="A57" s="72" t="s">
        <v>23</v>
      </c>
      <c r="B57" s="72"/>
      <c r="C57" s="72"/>
      <c r="D57" s="66">
        <v>843.88</v>
      </c>
      <c r="E57" s="21">
        <v>146.67000000000002</v>
      </c>
      <c r="F57" s="19">
        <f t="shared" si="6"/>
        <v>1.2401072702907398E-7</v>
      </c>
      <c r="G57" s="21">
        <f t="shared" si="7"/>
        <v>697.21</v>
      </c>
      <c r="H57" s="19">
        <f t="shared" si="8"/>
        <v>4.7535965091702455</v>
      </c>
      <c r="I57" s="4"/>
    </row>
    <row r="58" spans="1:9">
      <c r="A58" s="72" t="s">
        <v>24</v>
      </c>
      <c r="B58" s="72"/>
      <c r="C58" s="72"/>
      <c r="D58" s="66">
        <v>4589917.16</v>
      </c>
      <c r="E58" s="21">
        <v>6348473.6900000004</v>
      </c>
      <c r="F58" s="19">
        <f t="shared" si="6"/>
        <v>6.7450225626252834E-4</v>
      </c>
      <c r="G58" s="21">
        <f t="shared" si="7"/>
        <v>-1758556.5300000003</v>
      </c>
      <c r="H58" s="19">
        <f t="shared" si="8"/>
        <v>-0.27700461809742494</v>
      </c>
      <c r="I58" s="4"/>
    </row>
    <row r="59" spans="1:9">
      <c r="A59" s="72" t="s">
        <v>51</v>
      </c>
      <c r="B59" s="72"/>
      <c r="C59" s="72"/>
      <c r="D59" s="66">
        <v>28777993.879999999</v>
      </c>
      <c r="E59" s="21">
        <v>27924600.02</v>
      </c>
      <c r="F59" s="19">
        <f t="shared" si="6"/>
        <v>4.2290135368737748E-3</v>
      </c>
      <c r="G59" s="21">
        <f t="shared" si="7"/>
        <v>853393.8599999994</v>
      </c>
      <c r="H59" s="19">
        <f t="shared" si="8"/>
        <v>3.0560647579151948E-2</v>
      </c>
      <c r="I59" s="4"/>
    </row>
    <row r="60" spans="1:9">
      <c r="A60" s="72" t="s">
        <v>52</v>
      </c>
      <c r="B60" s="72"/>
      <c r="C60" s="72"/>
      <c r="D60" s="66">
        <v>57554837.630000003</v>
      </c>
      <c r="E60" s="21">
        <v>55847764.340000004</v>
      </c>
      <c r="F60" s="19">
        <f t="shared" si="6"/>
        <v>8.4578580586536067E-3</v>
      </c>
      <c r="G60" s="21">
        <f t="shared" si="7"/>
        <v>1707073.2899999991</v>
      </c>
      <c r="H60" s="19">
        <f t="shared" si="8"/>
        <v>3.0566546578433707E-2</v>
      </c>
      <c r="I60" s="4"/>
    </row>
    <row r="61" spans="1:9">
      <c r="A61" s="72" t="s">
        <v>25</v>
      </c>
      <c r="B61" s="72"/>
      <c r="C61" s="72"/>
      <c r="D61" s="66">
        <v>45660561.890000001</v>
      </c>
      <c r="E61" s="21">
        <v>44460680.219999999</v>
      </c>
      <c r="F61" s="19">
        <f t="shared" si="6"/>
        <v>6.7099581416018008E-3</v>
      </c>
      <c r="G61" s="21">
        <f t="shared" si="7"/>
        <v>1199881.6700000018</v>
      </c>
      <c r="H61" s="19">
        <f t="shared" si="8"/>
        <v>2.6987478915364238E-2</v>
      </c>
      <c r="I61" s="4"/>
    </row>
    <row r="62" spans="1:9" ht="19.5" thickBot="1">
      <c r="A62" s="72" t="s">
        <v>46</v>
      </c>
      <c r="B62" s="72"/>
      <c r="C62" s="72"/>
      <c r="D62" s="66">
        <v>35541614.710000001</v>
      </c>
      <c r="E62" s="21">
        <v>34537413.729999997</v>
      </c>
      <c r="F62" s="19">
        <f t="shared" si="6"/>
        <v>5.2229481442554989E-3</v>
      </c>
      <c r="G62" s="21">
        <f t="shared" si="7"/>
        <v>1004200.9800000042</v>
      </c>
      <c r="H62" s="19">
        <f t="shared" si="8"/>
        <v>2.9075743419888212E-2</v>
      </c>
      <c r="I62" s="4"/>
    </row>
    <row r="63" spans="1:9" ht="18.75" thickTop="1" thickBot="1">
      <c r="A63" s="4"/>
      <c r="B63" s="4"/>
      <c r="C63" s="4"/>
      <c r="D63" s="35" t="s">
        <v>26</v>
      </c>
      <c r="E63" s="26" t="s">
        <v>26</v>
      </c>
      <c r="F63" s="27"/>
      <c r="G63" s="28"/>
      <c r="H63" s="37"/>
      <c r="I63" s="4"/>
    </row>
    <row r="64" spans="1:9" ht="18" thickTop="1">
      <c r="B64" s="4"/>
      <c r="C64" s="16" t="s">
        <v>27</v>
      </c>
      <c r="D64" s="66">
        <f>+D65+D72</f>
        <v>5735611092.3100004</v>
      </c>
      <c r="E64" s="21">
        <v>5590410151.3500004</v>
      </c>
      <c r="F64" s="19">
        <f t="shared" ref="F64:F78" si="9">D64/D$64</f>
        <v>1</v>
      </c>
      <c r="G64" s="21">
        <f t="shared" ref="G64:G78" si="10">D64-E64</f>
        <v>145200940.96000004</v>
      </c>
      <c r="H64" s="19">
        <f t="shared" ref="H64:H78" si="11">G64/E64</f>
        <v>2.5973217890808278E-2</v>
      </c>
      <c r="I64" s="4"/>
    </row>
    <row r="65" spans="1:9">
      <c r="A65" s="72" t="s">
        <v>28</v>
      </c>
      <c r="B65" s="72"/>
      <c r="C65" s="72"/>
      <c r="D65" s="66">
        <v>5440072524.3400002</v>
      </c>
      <c r="E65" s="21">
        <v>5297054089.2200003</v>
      </c>
      <c r="F65" s="19">
        <f t="shared" si="9"/>
        <v>0.94847304616482064</v>
      </c>
      <c r="G65" s="21">
        <f t="shared" si="10"/>
        <v>143018435.11999989</v>
      </c>
      <c r="H65" s="19">
        <f t="shared" si="11"/>
        <v>2.6999617657493011E-2</v>
      </c>
      <c r="I65" s="4"/>
    </row>
    <row r="66" spans="1:9">
      <c r="A66" s="72" t="s">
        <v>29</v>
      </c>
      <c r="B66" s="72"/>
      <c r="C66" s="72"/>
      <c r="D66" s="66">
        <v>4724632786.7799997</v>
      </c>
      <c r="E66" s="21">
        <v>4581134444.6199999</v>
      </c>
      <c r="F66" s="19">
        <f t="shared" si="9"/>
        <v>0.82373660116435266</v>
      </c>
      <c r="G66" s="21">
        <f t="shared" si="10"/>
        <v>143498342.15999985</v>
      </c>
      <c r="H66" s="19">
        <f t="shared" si="11"/>
        <v>3.1323757007070956E-2</v>
      </c>
      <c r="I66" s="4"/>
    </row>
    <row r="67" spans="1:9">
      <c r="A67" s="72" t="s">
        <v>13</v>
      </c>
      <c r="B67" s="72"/>
      <c r="C67" s="72"/>
      <c r="D67" s="66">
        <v>614848088.48000002</v>
      </c>
      <c r="E67" s="21">
        <v>613378194.13</v>
      </c>
      <c r="F67" s="19">
        <f t="shared" si="9"/>
        <v>0.10719835752189602</v>
      </c>
      <c r="G67" s="21">
        <f t="shared" si="10"/>
        <v>1469894.3500000238</v>
      </c>
      <c r="H67" s="19">
        <f t="shared" si="11"/>
        <v>2.3963915966802251E-3</v>
      </c>
      <c r="I67" s="4"/>
    </row>
    <row r="68" spans="1:9">
      <c r="A68" s="20"/>
      <c r="B68" s="20"/>
      <c r="C68" s="20" t="s">
        <v>14</v>
      </c>
      <c r="D68" s="66">
        <v>4421367.41</v>
      </c>
      <c r="E68" s="21">
        <v>4436804.43</v>
      </c>
      <c r="F68" s="19">
        <f t="shared" si="9"/>
        <v>7.7086248332421494E-4</v>
      </c>
      <c r="G68" s="21">
        <f t="shared" si="10"/>
        <v>-15437.019999999553</v>
      </c>
      <c r="H68" s="19">
        <f>G68/E68</f>
        <v>-3.4793104459642714E-3</v>
      </c>
      <c r="I68" s="4"/>
    </row>
    <row r="69" spans="1:9">
      <c r="A69" s="20"/>
      <c r="B69" s="20"/>
      <c r="C69" s="20" t="s">
        <v>15</v>
      </c>
      <c r="D69" s="66">
        <v>876291.3</v>
      </c>
      <c r="E69" s="21">
        <v>884619</v>
      </c>
      <c r="F69" s="19">
        <f t="shared" si="9"/>
        <v>1.5278080851313026E-4</v>
      </c>
      <c r="G69" s="21">
        <f t="shared" si="10"/>
        <v>-8327.6999999999534</v>
      </c>
      <c r="H69" s="19">
        <f>G69/E69</f>
        <v>-9.4138832649987778E-3</v>
      </c>
      <c r="I69" s="4"/>
    </row>
    <row r="70" spans="1:9">
      <c r="A70" s="72" t="s">
        <v>16</v>
      </c>
      <c r="B70" s="72"/>
      <c r="C70" s="72"/>
      <c r="D70" s="66">
        <v>609550429.76999998</v>
      </c>
      <c r="E70" s="21">
        <v>608056770.70000005</v>
      </c>
      <c r="F70" s="19">
        <f t="shared" si="9"/>
        <v>0.10627471423005867</v>
      </c>
      <c r="G70" s="21">
        <f t="shared" si="10"/>
        <v>1493659.0699999332</v>
      </c>
      <c r="H70" s="19">
        <f>G70/E70</f>
        <v>2.4564467365118235E-3</v>
      </c>
      <c r="I70" s="4"/>
    </row>
    <row r="71" spans="1:9">
      <c r="A71" s="20"/>
      <c r="B71" s="20"/>
      <c r="C71" s="20" t="s">
        <v>17</v>
      </c>
      <c r="D71" s="66">
        <v>100591649.08</v>
      </c>
      <c r="E71" s="21">
        <v>102541450.47</v>
      </c>
      <c r="F71" s="19">
        <f t="shared" si="9"/>
        <v>1.7538087478571881E-2</v>
      </c>
      <c r="G71" s="21">
        <f t="shared" si="10"/>
        <v>-1949801.3900000006</v>
      </c>
      <c r="H71" s="19">
        <f t="shared" si="11"/>
        <v>-1.9014763113483005E-2</v>
      </c>
      <c r="I71" s="4"/>
    </row>
    <row r="72" spans="1:9">
      <c r="A72" s="72" t="s">
        <v>30</v>
      </c>
      <c r="B72" s="72"/>
      <c r="C72" s="72"/>
      <c r="D72" s="66">
        <v>295538567.97000003</v>
      </c>
      <c r="E72" s="21">
        <v>293356062.13000005</v>
      </c>
      <c r="F72" s="19">
        <f t="shared" si="9"/>
        <v>5.1526953835179357E-2</v>
      </c>
      <c r="G72" s="21">
        <f t="shared" si="10"/>
        <v>2182505.8399999738</v>
      </c>
      <c r="H72" s="19">
        <f t="shared" si="11"/>
        <v>7.4397843499576337E-3</v>
      </c>
      <c r="I72" s="4"/>
    </row>
    <row r="73" spans="1:9">
      <c r="A73" s="72" t="s">
        <v>29</v>
      </c>
      <c r="B73" s="72"/>
      <c r="C73" s="72"/>
      <c r="D73" s="66">
        <v>21618280.389999997</v>
      </c>
      <c r="E73" s="21">
        <v>19910239.970000003</v>
      </c>
      <c r="F73" s="19">
        <f t="shared" si="9"/>
        <v>3.7691328861164642E-3</v>
      </c>
      <c r="G73" s="21">
        <f t="shared" si="10"/>
        <v>1708040.4199999943</v>
      </c>
      <c r="H73" s="19">
        <f t="shared" si="11"/>
        <v>8.5787033334284529E-2</v>
      </c>
      <c r="I73" s="4"/>
    </row>
    <row r="74" spans="1:9">
      <c r="A74" s="72" t="s">
        <v>13</v>
      </c>
      <c r="B74" s="72"/>
      <c r="C74" s="72"/>
      <c r="D74" s="66">
        <v>273476662.23000002</v>
      </c>
      <c r="E74" s="21">
        <v>272990016.29000002</v>
      </c>
      <c r="F74" s="19">
        <f t="shared" si="9"/>
        <v>4.7680475162735991E-2</v>
      </c>
      <c r="G74" s="21">
        <f t="shared" si="10"/>
        <v>486645.93999999762</v>
      </c>
      <c r="H74" s="19">
        <f t="shared" si="11"/>
        <v>1.7826510530078461E-3</v>
      </c>
      <c r="I74" s="4"/>
    </row>
    <row r="75" spans="1:9">
      <c r="A75" s="20"/>
      <c r="B75" s="20"/>
      <c r="C75" s="20" t="s">
        <v>14</v>
      </c>
      <c r="D75" s="66">
        <v>6555686.5199999996</v>
      </c>
      <c r="E75" s="21">
        <v>6699843.1200000001</v>
      </c>
      <c r="F75" s="19">
        <f t="shared" si="9"/>
        <v>1.1429796083610886E-3</v>
      </c>
      <c r="G75" s="21">
        <f t="shared" si="10"/>
        <v>-144156.60000000056</v>
      </c>
      <c r="H75" s="19">
        <f t="shared" si="11"/>
        <v>-2.151641425299531E-2</v>
      </c>
      <c r="I75" s="4"/>
    </row>
    <row r="76" spans="1:9">
      <c r="A76" s="20"/>
      <c r="B76" s="20"/>
      <c r="C76" s="20" t="s">
        <v>15</v>
      </c>
      <c r="D76" s="66">
        <v>241826.36</v>
      </c>
      <c r="E76" s="21">
        <v>264516.36</v>
      </c>
      <c r="F76" s="19">
        <f t="shared" si="9"/>
        <v>4.2162265904713762E-5</v>
      </c>
      <c r="G76" s="21">
        <f t="shared" si="10"/>
        <v>-22690</v>
      </c>
      <c r="H76" s="19">
        <f>G76/E76</f>
        <v>-8.5779193392801878E-2</v>
      </c>
      <c r="I76" s="4"/>
    </row>
    <row r="77" spans="1:9">
      <c r="A77" s="72" t="s">
        <v>16</v>
      </c>
      <c r="B77" s="72"/>
      <c r="C77" s="72"/>
      <c r="D77" s="66">
        <v>266679149.34999999</v>
      </c>
      <c r="E77" s="21">
        <v>266025656.81</v>
      </c>
      <c r="F77" s="19">
        <f t="shared" si="9"/>
        <v>4.6495333288470185E-2</v>
      </c>
      <c r="G77" s="21">
        <f t="shared" si="10"/>
        <v>653492.53999999166</v>
      </c>
      <c r="H77" s="19">
        <f>G77/E77</f>
        <v>2.4565019323182311E-3</v>
      </c>
      <c r="I77" s="4"/>
    </row>
    <row r="78" spans="1:9" ht="18" thickBot="1">
      <c r="A78" s="20"/>
      <c r="B78" s="20"/>
      <c r="C78" s="20" t="s">
        <v>17</v>
      </c>
      <c r="D78" s="66">
        <v>443625.35</v>
      </c>
      <c r="E78" s="21">
        <v>455805.87</v>
      </c>
      <c r="F78" s="19">
        <f t="shared" si="9"/>
        <v>7.7345786326898816E-5</v>
      </c>
      <c r="G78" s="21">
        <f t="shared" si="10"/>
        <v>-12180.520000000019</v>
      </c>
      <c r="H78" s="19">
        <f t="shared" si="11"/>
        <v>-2.6723043299113323E-2</v>
      </c>
      <c r="I78" s="4"/>
    </row>
    <row r="79" spans="1:9" ht="18.75" thickTop="1" thickBot="1">
      <c r="A79" s="4"/>
      <c r="B79" s="4"/>
      <c r="C79" s="4"/>
      <c r="D79" s="39" t="s">
        <v>26</v>
      </c>
      <c r="E79" s="26" t="s">
        <v>26</v>
      </c>
      <c r="F79" s="27"/>
      <c r="G79" s="28"/>
      <c r="H79" s="37"/>
      <c r="I79" s="4"/>
    </row>
    <row r="80" spans="1:9" ht="18" thickTop="1">
      <c r="B80" s="4"/>
      <c r="C80" s="16" t="s">
        <v>31</v>
      </c>
      <c r="D80" s="60">
        <v>1102295318368.99</v>
      </c>
      <c r="E80" s="21">
        <v>1075133457220.5801</v>
      </c>
      <c r="F80" s="19">
        <f>D80/D$80</f>
        <v>1</v>
      </c>
      <c r="G80" s="21">
        <f t="shared" ref="G80:G94" si="12">D80-E80</f>
        <v>27161861148.409912</v>
      </c>
      <c r="H80" s="19">
        <f t="shared" ref="H80:H94" si="13">G80/E80</f>
        <v>2.5263711184868504E-2</v>
      </c>
      <c r="I80" s="70"/>
    </row>
    <row r="81" spans="1:9">
      <c r="A81" s="72" t="s">
        <v>32</v>
      </c>
      <c r="B81" s="72"/>
      <c r="C81" s="72"/>
      <c r="D81" s="60">
        <f>+SUM(D82:D88)</f>
        <v>871702425887.41992</v>
      </c>
      <c r="E81" s="21">
        <v>850971285733.26001</v>
      </c>
      <c r="F81" s="19">
        <f>D81/D$80</f>
        <v>0.79080661176828126</v>
      </c>
      <c r="G81" s="21">
        <f t="shared" si="12"/>
        <v>20731140154.159912</v>
      </c>
      <c r="H81" s="19">
        <f t="shared" si="13"/>
        <v>2.4361738758666131E-2</v>
      </c>
      <c r="I81" s="4"/>
    </row>
    <row r="82" spans="1:9">
      <c r="A82" s="20"/>
      <c r="B82" s="20"/>
      <c r="C82" s="20" t="s">
        <v>6</v>
      </c>
      <c r="D82" s="60">
        <v>12318118466.76</v>
      </c>
      <c r="E82" s="21">
        <v>11212702986.620001</v>
      </c>
      <c r="F82" s="19">
        <f>D82/D$80</f>
        <v>1.1174971227299133E-2</v>
      </c>
      <c r="G82" s="21">
        <f t="shared" si="12"/>
        <v>1105415480.1399994</v>
      </c>
      <c r="H82" s="19">
        <f t="shared" si="13"/>
        <v>9.8585994961168585E-2</v>
      </c>
      <c r="I82" s="4"/>
    </row>
    <row r="83" spans="1:9">
      <c r="A83" s="72" t="s">
        <v>7</v>
      </c>
      <c r="B83" s="72"/>
      <c r="C83" s="72"/>
      <c r="D83" s="60">
        <v>209590553773.17001</v>
      </c>
      <c r="E83" s="21">
        <v>204953167270.42999</v>
      </c>
      <c r="F83" s="19">
        <f>+D83/D80</f>
        <v>0.19014011062234251</v>
      </c>
      <c r="G83" s="21">
        <f t="shared" si="12"/>
        <v>4637386502.7400208</v>
      </c>
      <c r="H83" s="19">
        <f t="shared" si="13"/>
        <v>2.262656666642833E-2</v>
      </c>
      <c r="I83" s="4"/>
    </row>
    <row r="84" spans="1:9">
      <c r="A84" s="20"/>
      <c r="B84" s="20"/>
      <c r="C84" s="20" t="s">
        <v>8</v>
      </c>
      <c r="D84" s="60">
        <v>7380339449.25</v>
      </c>
      <c r="E84" s="21">
        <v>6605921496.1099997</v>
      </c>
      <c r="F84" s="19">
        <f t="shared" ref="F84:F94" si="14">D84/D$80</f>
        <v>6.6954284630096322E-3</v>
      </c>
      <c r="G84" s="21">
        <f t="shared" si="12"/>
        <v>774417953.14000034</v>
      </c>
      <c r="H84" s="19">
        <f t="shared" si="13"/>
        <v>0.11723087438989829</v>
      </c>
      <c r="I84" s="4"/>
    </row>
    <row r="85" spans="1:9">
      <c r="A85" s="72" t="s">
        <v>9</v>
      </c>
      <c r="B85" s="72"/>
      <c r="C85" s="72"/>
      <c r="D85" s="60">
        <v>298450984468.21002</v>
      </c>
      <c r="E85" s="21">
        <v>292370171159.15997</v>
      </c>
      <c r="F85" s="19">
        <f t="shared" si="14"/>
        <v>0.27075410690286944</v>
      </c>
      <c r="G85" s="21">
        <f t="shared" si="12"/>
        <v>6080813309.0500488</v>
      </c>
      <c r="H85" s="19">
        <f t="shared" si="13"/>
        <v>2.0798336865014134E-2</v>
      </c>
      <c r="I85" s="4"/>
    </row>
    <row r="86" spans="1:9">
      <c r="A86" s="72" t="s">
        <v>10</v>
      </c>
      <c r="B86" s="72"/>
      <c r="C86" s="72"/>
      <c r="D86" s="60">
        <v>149812840143.72</v>
      </c>
      <c r="E86" s="21">
        <v>146388960332.85999</v>
      </c>
      <c r="F86" s="19">
        <f t="shared" si="14"/>
        <v>0.13590989424267028</v>
      </c>
      <c r="G86" s="21">
        <f t="shared" si="12"/>
        <v>3423879810.8600159</v>
      </c>
      <c r="H86" s="19">
        <f t="shared" si="13"/>
        <v>2.3388920879517008E-2</v>
      </c>
      <c r="I86" s="4"/>
    </row>
    <row r="87" spans="1:9">
      <c r="A87" s="72" t="s">
        <v>11</v>
      </c>
      <c r="B87" s="72"/>
      <c r="C87" s="72"/>
      <c r="D87" s="60">
        <v>8426260258.6000004</v>
      </c>
      <c r="E87" s="21">
        <v>8229840570.5299997</v>
      </c>
      <c r="F87" s="19">
        <f t="shared" si="14"/>
        <v>7.6442856267120015E-3</v>
      </c>
      <c r="G87" s="21">
        <f t="shared" si="12"/>
        <v>196419688.07000065</v>
      </c>
      <c r="H87" s="19">
        <f t="shared" si="13"/>
        <v>2.3866767088217271E-2</v>
      </c>
      <c r="I87" s="4"/>
    </row>
    <row r="88" spans="1:9">
      <c r="A88" s="72" t="s">
        <v>12</v>
      </c>
      <c r="B88" s="72"/>
      <c r="C88" s="72"/>
      <c r="D88" s="60">
        <v>185723329327.70999</v>
      </c>
      <c r="E88" s="21">
        <v>181210521917.54999</v>
      </c>
      <c r="F88" s="19">
        <f t="shared" si="14"/>
        <v>0.16848781468337842</v>
      </c>
      <c r="G88" s="21">
        <f t="shared" si="12"/>
        <v>4512807410.1600037</v>
      </c>
      <c r="H88" s="19">
        <f t="shared" si="13"/>
        <v>2.4903672051743837E-2</v>
      </c>
      <c r="I88" s="4"/>
    </row>
    <row r="89" spans="1:9">
      <c r="A89" s="72" t="s">
        <v>21</v>
      </c>
      <c r="B89" s="72"/>
      <c r="C89" s="72"/>
      <c r="D89" s="60">
        <v>64364746633.080002</v>
      </c>
      <c r="E89" s="21">
        <v>62528638473.309998</v>
      </c>
      <c r="F89" s="19">
        <f t="shared" si="14"/>
        <v>5.839156309610135E-2</v>
      </c>
      <c r="G89" s="21">
        <f t="shared" si="12"/>
        <v>1836108159.7700043</v>
      </c>
      <c r="H89" s="19">
        <f t="shared" si="13"/>
        <v>2.9364275388048578E-2</v>
      </c>
      <c r="I89" s="4"/>
    </row>
    <row r="90" spans="1:9">
      <c r="A90" s="72" t="s">
        <v>13</v>
      </c>
      <c r="B90" s="72"/>
      <c r="C90" s="72"/>
      <c r="D90" s="60">
        <f>+SUM(D91:D93)</f>
        <v>166139524042.51999</v>
      </c>
      <c r="E90" s="21">
        <v>46002476789.459999</v>
      </c>
      <c r="F90" s="19">
        <f t="shared" si="14"/>
        <v>0.15072142761918661</v>
      </c>
      <c r="G90" s="21">
        <f t="shared" si="12"/>
        <v>120137047253.06</v>
      </c>
      <c r="H90" s="19">
        <f t="shared" si="13"/>
        <v>2.6115343267905429</v>
      </c>
      <c r="I90" s="4"/>
    </row>
    <row r="91" spans="1:9">
      <c r="A91" s="72" t="s">
        <v>33</v>
      </c>
      <c r="B91" s="72"/>
      <c r="C91" s="72"/>
      <c r="D91" s="60">
        <v>26514308723.200001</v>
      </c>
      <c r="E91" s="21">
        <v>26326074989.549999</v>
      </c>
      <c r="F91" s="19">
        <f t="shared" si="14"/>
        <v>2.4053725241645649E-2</v>
      </c>
      <c r="G91" s="21">
        <f t="shared" si="12"/>
        <v>188233733.65000153</v>
      </c>
      <c r="H91" s="19">
        <f t="shared" si="13"/>
        <v>7.150087269929906E-3</v>
      </c>
      <c r="I91" s="4"/>
    </row>
    <row r="92" spans="1:9">
      <c r="A92" s="72" t="s">
        <v>34</v>
      </c>
      <c r="B92" s="72"/>
      <c r="C92" s="72"/>
      <c r="D92" s="60">
        <v>19866126277.34</v>
      </c>
      <c r="E92" s="21">
        <v>19676401799.91</v>
      </c>
      <c r="F92" s="19">
        <f t="shared" si="14"/>
        <v>1.8022508075907363E-2</v>
      </c>
      <c r="G92" s="21">
        <f t="shared" si="12"/>
        <v>189724477.43000031</v>
      </c>
      <c r="H92" s="19">
        <f t="shared" si="13"/>
        <v>9.6422343556161836E-3</v>
      </c>
      <c r="I92" s="4"/>
    </row>
    <row r="93" spans="1:9" ht="18.75">
      <c r="A93" s="72" t="s">
        <v>53</v>
      </c>
      <c r="B93" s="72"/>
      <c r="C93" s="72"/>
      <c r="D93" s="60">
        <v>119759089041.98</v>
      </c>
      <c r="E93" s="21">
        <v>115542811385.67</v>
      </c>
      <c r="F93" s="19">
        <f t="shared" si="14"/>
        <v>0.10864519430163361</v>
      </c>
      <c r="G93" s="21">
        <f t="shared" si="12"/>
        <v>4216277656.3099976</v>
      </c>
      <c r="H93" s="19">
        <f t="shared" si="13"/>
        <v>3.6491042633855407E-2</v>
      </c>
      <c r="I93" s="4"/>
    </row>
    <row r="94" spans="1:9" ht="19.5" thickBot="1">
      <c r="A94" s="72" t="s">
        <v>54</v>
      </c>
      <c r="B94" s="72"/>
      <c r="C94" s="72"/>
      <c r="D94" s="60">
        <v>88621805.969999999</v>
      </c>
      <c r="E94" s="21">
        <v>88244838.879999995</v>
      </c>
      <c r="F94" s="19">
        <f t="shared" si="14"/>
        <v>8.0397516430650505E-5</v>
      </c>
      <c r="G94" s="21">
        <f t="shared" si="12"/>
        <v>376967.09000000358</v>
      </c>
      <c r="H94" s="19">
        <f t="shared" si="13"/>
        <v>4.2718315856706745E-3</v>
      </c>
      <c r="I94" s="4"/>
    </row>
    <row r="95" spans="1:9" ht="18.75" thickTop="1" thickBot="1">
      <c r="A95" s="4"/>
      <c r="B95" s="4"/>
      <c r="C95" s="4"/>
      <c r="D95" s="36"/>
      <c r="E95" s="26"/>
      <c r="F95" s="36"/>
      <c r="G95" s="28"/>
      <c r="H95" s="37"/>
      <c r="I95" s="4"/>
    </row>
    <row r="96" spans="1:9" ht="19.5" thickTop="1">
      <c r="B96" s="4"/>
      <c r="C96" s="16" t="s">
        <v>55</v>
      </c>
      <c r="D96" s="40"/>
      <c r="E96" s="41"/>
      <c r="F96" s="32"/>
      <c r="G96" s="21"/>
      <c r="H96" s="42"/>
      <c r="I96" s="4"/>
    </row>
    <row r="97" spans="1:9" ht="18.75">
      <c r="A97" s="72" t="s">
        <v>56</v>
      </c>
      <c r="B97" s="72"/>
      <c r="C97" s="72"/>
      <c r="D97" s="65">
        <v>7.17E-2</v>
      </c>
      <c r="E97" s="33">
        <v>6.2228278030250932E-2</v>
      </c>
      <c r="F97" s="32" t="s">
        <v>19</v>
      </c>
      <c r="G97" s="33">
        <f t="shared" ref="G97:G108" si="15">D97-E97</f>
        <v>9.4717219697490682E-3</v>
      </c>
      <c r="H97" s="42">
        <f t="shared" ref="H97:H108" si="16">G97/E97</f>
        <v>0.15220928924217694</v>
      </c>
      <c r="I97" s="4"/>
    </row>
    <row r="98" spans="1:9">
      <c r="A98" s="20"/>
      <c r="B98" s="20"/>
      <c r="C98" s="20" t="s">
        <v>6</v>
      </c>
      <c r="D98" s="65">
        <v>6.9599999999999995E-2</v>
      </c>
      <c r="E98" s="33">
        <v>6.9873534242844926E-2</v>
      </c>
      <c r="F98" s="32" t="s">
        <v>19</v>
      </c>
      <c r="G98" s="33">
        <f t="shared" si="15"/>
        <v>-2.7353424284493055E-4</v>
      </c>
      <c r="H98" s="19">
        <f t="shared" si="16"/>
        <v>-3.9147045560092098E-3</v>
      </c>
      <c r="I98" s="4"/>
    </row>
    <row r="99" spans="1:9">
      <c r="A99" s="72" t="s">
        <v>7</v>
      </c>
      <c r="B99" s="72"/>
      <c r="C99" s="72"/>
      <c r="D99" s="65">
        <v>6.3600000000000004E-2</v>
      </c>
      <c r="E99" s="33">
        <v>5.807701771616447E-2</v>
      </c>
      <c r="F99" s="32" t="s">
        <v>19</v>
      </c>
      <c r="G99" s="33">
        <f t="shared" si="15"/>
        <v>5.5229822838355341E-3</v>
      </c>
      <c r="H99" s="19">
        <f t="shared" si="16"/>
        <v>9.509755323228887E-2</v>
      </c>
      <c r="I99" s="4"/>
    </row>
    <row r="100" spans="1:9">
      <c r="A100" s="20"/>
      <c r="B100" s="20"/>
      <c r="C100" s="20" t="s">
        <v>8</v>
      </c>
      <c r="D100" s="65">
        <v>8.6499999999999994E-2</v>
      </c>
      <c r="E100" s="33">
        <v>7.2985750405644589E-2</v>
      </c>
      <c r="F100" s="32" t="s">
        <v>19</v>
      </c>
      <c r="G100" s="33">
        <f t="shared" si="15"/>
        <v>1.3514249594355404E-2</v>
      </c>
      <c r="H100" s="19">
        <f t="shared" si="16"/>
        <v>0.18516285054610107</v>
      </c>
      <c r="I100" s="4"/>
    </row>
    <row r="101" spans="1:9">
      <c r="A101" s="72" t="s">
        <v>9</v>
      </c>
      <c r="B101" s="72"/>
      <c r="C101" s="72"/>
      <c r="D101" s="65">
        <v>6.08E-2</v>
      </c>
      <c r="E101" s="33">
        <v>5.3009019056234896E-2</v>
      </c>
      <c r="F101" s="32" t="s">
        <v>19</v>
      </c>
      <c r="G101" s="33">
        <f t="shared" si="15"/>
        <v>7.7909809437651037E-3</v>
      </c>
      <c r="H101" s="19">
        <f t="shared" si="16"/>
        <v>0.14697462964745681</v>
      </c>
      <c r="I101" s="4"/>
    </row>
    <row r="102" spans="1:9">
      <c r="A102" s="72" t="s">
        <v>10</v>
      </c>
      <c r="B102" s="72"/>
      <c r="C102" s="72"/>
      <c r="D102" s="65">
        <v>7.0699999999999999E-2</v>
      </c>
      <c r="E102" s="33">
        <v>6.000731760710809E-2</v>
      </c>
      <c r="F102" s="32" t="s">
        <v>19</v>
      </c>
      <c r="G102" s="33">
        <f t="shared" si="15"/>
        <v>1.0692682392891908E-2</v>
      </c>
      <c r="H102" s="19">
        <f t="shared" si="16"/>
        <v>0.1781896411851164</v>
      </c>
      <c r="I102" s="4"/>
    </row>
    <row r="103" spans="1:9">
      <c r="A103" s="72" t="s">
        <v>11</v>
      </c>
      <c r="B103" s="72"/>
      <c r="C103" s="72"/>
      <c r="D103" s="65">
        <v>6.5199999999999994E-2</v>
      </c>
      <c r="E103" s="33">
        <v>6.217108701005758E-2</v>
      </c>
      <c r="F103" s="32" t="s">
        <v>19</v>
      </c>
      <c r="G103" s="33">
        <f t="shared" si="15"/>
        <v>3.0289129899424144E-3</v>
      </c>
      <c r="H103" s="19">
        <f t="shared" si="16"/>
        <v>4.8718996813622052E-2</v>
      </c>
      <c r="I103" s="4"/>
    </row>
    <row r="104" spans="1:9">
      <c r="A104" s="72" t="s">
        <v>12</v>
      </c>
      <c r="B104" s="72"/>
      <c r="C104" s="72"/>
      <c r="D104" s="65">
        <v>6.8500000000000005E-2</v>
      </c>
      <c r="E104" s="33">
        <v>5.6942892614301632E-2</v>
      </c>
      <c r="F104" s="32" t="s">
        <v>19</v>
      </c>
      <c r="G104" s="33">
        <f t="shared" si="15"/>
        <v>1.1557107385698373E-2</v>
      </c>
      <c r="H104" s="19">
        <f t="shared" si="16"/>
        <v>0.20295961190415043</v>
      </c>
      <c r="I104" s="4"/>
    </row>
    <row r="105" spans="1:9">
      <c r="A105" s="72" t="s">
        <v>21</v>
      </c>
      <c r="B105" s="72"/>
      <c r="C105" s="72"/>
      <c r="D105" s="65">
        <v>6.9099999999999995E-2</v>
      </c>
      <c r="E105" s="33">
        <v>5.739671205269592E-2</v>
      </c>
      <c r="F105" s="32" t="s">
        <v>19</v>
      </c>
      <c r="G105" s="33">
        <f t="shared" si="15"/>
        <v>1.1703287947304075E-2</v>
      </c>
      <c r="H105" s="19">
        <f t="shared" si="16"/>
        <v>0.20390171368282015</v>
      </c>
      <c r="I105" s="4"/>
    </row>
    <row r="106" spans="1:9">
      <c r="A106" s="72" t="s">
        <v>33</v>
      </c>
      <c r="B106" s="72"/>
      <c r="C106" s="72"/>
      <c r="D106" s="65">
        <v>8.3900000000000002E-2</v>
      </c>
      <c r="E106" s="33">
        <v>7.3097794056872667E-2</v>
      </c>
      <c r="F106" s="32" t="s">
        <v>19</v>
      </c>
      <c r="G106" s="33">
        <f t="shared" si="15"/>
        <v>1.0802205943127335E-2</v>
      </c>
      <c r="H106" s="19">
        <f t="shared" si="16"/>
        <v>0.14777745460721889</v>
      </c>
      <c r="I106" s="4"/>
    </row>
    <row r="107" spans="1:9">
      <c r="A107" s="72" t="s">
        <v>34</v>
      </c>
      <c r="B107" s="72"/>
      <c r="C107" s="72"/>
      <c r="D107" s="65">
        <v>6.1400000000000003E-2</v>
      </c>
      <c r="E107" s="33">
        <v>4.7012228624404129E-2</v>
      </c>
      <c r="F107" s="32" t="s">
        <v>19</v>
      </c>
      <c r="G107" s="33">
        <f t="shared" si="15"/>
        <v>1.4387771375595874E-2</v>
      </c>
      <c r="H107" s="19">
        <f t="shared" si="16"/>
        <v>0.30604316784350782</v>
      </c>
      <c r="I107" s="4"/>
    </row>
    <row r="108" spans="1:9" ht="19.5" thickBot="1">
      <c r="A108" s="72" t="s">
        <v>57</v>
      </c>
      <c r="B108" s="72"/>
      <c r="C108" s="72"/>
      <c r="D108" s="65">
        <v>0.1076</v>
      </c>
      <c r="E108" s="33">
        <v>0.10539999999999999</v>
      </c>
      <c r="F108" s="32" t="s">
        <v>19</v>
      </c>
      <c r="G108" s="33">
        <f t="shared" si="15"/>
        <v>2.2000000000000075E-3</v>
      </c>
      <c r="H108" s="19">
        <f t="shared" si="16"/>
        <v>2.0872865275142389E-2</v>
      </c>
      <c r="I108" s="4"/>
    </row>
    <row r="109" spans="1:9" ht="18.75" thickTop="1" thickBot="1">
      <c r="A109" s="4"/>
      <c r="B109" s="4"/>
      <c r="C109" s="4"/>
      <c r="D109" s="36"/>
      <c r="E109" s="26"/>
      <c r="F109" s="36"/>
      <c r="G109" s="28"/>
      <c r="H109" s="37"/>
      <c r="I109" s="4"/>
    </row>
    <row r="110" spans="1:9" ht="18.75" customHeight="1" thickTop="1">
      <c r="B110" s="4"/>
      <c r="C110" s="16" t="s">
        <v>72</v>
      </c>
      <c r="D110" s="40"/>
      <c r="E110" s="41"/>
      <c r="F110" s="32"/>
      <c r="G110" s="21"/>
      <c r="H110" s="19"/>
      <c r="I110" s="4"/>
    </row>
    <row r="111" spans="1:9">
      <c r="A111" s="74" t="s">
        <v>35</v>
      </c>
      <c r="B111" s="74"/>
      <c r="C111" s="74"/>
      <c r="D111" s="60">
        <v>23162</v>
      </c>
      <c r="E111" s="21">
        <v>22763</v>
      </c>
      <c r="F111" s="32" t="s">
        <v>19</v>
      </c>
      <c r="G111" s="21">
        <f>D111-E111</f>
        <v>399</v>
      </c>
      <c r="H111" s="42">
        <f>G111/E111</f>
        <v>1.7528445284013532E-2</v>
      </c>
      <c r="I111" s="4"/>
    </row>
    <row r="112" spans="1:9" ht="18" thickBot="1">
      <c r="A112" s="74" t="s">
        <v>36</v>
      </c>
      <c r="B112" s="74"/>
      <c r="C112" s="74"/>
      <c r="D112" s="60">
        <v>15573</v>
      </c>
      <c r="E112" s="21">
        <v>15319</v>
      </c>
      <c r="F112" s="32" t="s">
        <v>19</v>
      </c>
      <c r="G112" s="21">
        <f>D112-E112</f>
        <v>254</v>
      </c>
      <c r="H112" s="19">
        <f>G112/E112</f>
        <v>1.6580716756968469E-2</v>
      </c>
      <c r="I112" s="4"/>
    </row>
    <row r="113" spans="1:9" ht="18.75" thickTop="1" thickBot="1">
      <c r="A113" s="43"/>
      <c r="B113" s="43"/>
      <c r="C113" s="43"/>
      <c r="D113" s="68"/>
      <c r="E113" s="26"/>
      <c r="F113" s="44"/>
      <c r="G113" s="28"/>
      <c r="H113" s="30"/>
      <c r="I113" s="4"/>
    </row>
    <row r="114" spans="1:9" ht="19.5" thickTop="1">
      <c r="B114" s="4"/>
      <c r="C114" s="16" t="s">
        <v>73</v>
      </c>
      <c r="D114" s="69"/>
      <c r="E114" s="41"/>
      <c r="F114" s="32"/>
      <c r="G114" s="21"/>
      <c r="H114" s="19"/>
      <c r="I114" s="4"/>
    </row>
    <row r="115" spans="1:9">
      <c r="A115" s="74" t="s">
        <v>35</v>
      </c>
      <c r="B115" s="74"/>
      <c r="C115" s="74"/>
      <c r="D115" s="60">
        <v>36299</v>
      </c>
      <c r="E115" s="21">
        <v>35440</v>
      </c>
      <c r="F115" s="32" t="s">
        <v>19</v>
      </c>
      <c r="G115" s="21">
        <f>D115-E115</f>
        <v>859</v>
      </c>
      <c r="H115" s="19">
        <f>G115/E115</f>
        <v>2.4238148984198647E-2</v>
      </c>
      <c r="I115" s="4"/>
    </row>
    <row r="116" spans="1:9" ht="18" thickBot="1">
      <c r="A116" s="74" t="s">
        <v>36</v>
      </c>
      <c r="B116" s="74"/>
      <c r="C116" s="74"/>
      <c r="D116" s="60">
        <v>13344</v>
      </c>
      <c r="E116" s="21">
        <v>13021</v>
      </c>
      <c r="F116" s="32" t="s">
        <v>19</v>
      </c>
      <c r="G116" s="21">
        <f>D116-E116</f>
        <v>323</v>
      </c>
      <c r="H116" s="19">
        <f>G116/E116</f>
        <v>2.4806082482144227E-2</v>
      </c>
      <c r="I116" s="4"/>
    </row>
    <row r="117" spans="1:9" ht="18.75" thickTop="1" thickBot="1">
      <c r="A117" s="4"/>
      <c r="B117" s="4"/>
      <c r="C117" s="43"/>
      <c r="D117" s="9"/>
      <c r="E117" s="45"/>
      <c r="F117" s="44"/>
      <c r="G117" s="28"/>
      <c r="H117" s="30"/>
      <c r="I117" s="4"/>
    </row>
    <row r="118" spans="1:9" ht="19.5" thickTop="1">
      <c r="B118" s="4"/>
      <c r="C118" s="16" t="s">
        <v>74</v>
      </c>
      <c r="D118" s="46"/>
      <c r="E118" s="14"/>
      <c r="F118" s="46"/>
      <c r="G118" s="14"/>
      <c r="H118" s="46"/>
      <c r="I118" s="4"/>
    </row>
    <row r="119" spans="1:9">
      <c r="A119" s="74" t="s">
        <v>37</v>
      </c>
      <c r="B119" s="74"/>
      <c r="C119" s="74"/>
      <c r="D119" s="67">
        <v>220787</v>
      </c>
      <c r="E119" s="21">
        <v>215652</v>
      </c>
      <c r="F119" s="32" t="s">
        <v>19</v>
      </c>
      <c r="G119" s="21">
        <f>D119-E119</f>
        <v>5135</v>
      </c>
      <c r="H119" s="19">
        <f>G119/E119</f>
        <v>2.3811511138315433E-2</v>
      </c>
      <c r="I119" s="4"/>
    </row>
    <row r="120" spans="1:9">
      <c r="A120" s="74" t="s">
        <v>38</v>
      </c>
      <c r="B120" s="74"/>
      <c r="C120" s="74"/>
      <c r="D120" s="60">
        <v>51</v>
      </c>
      <c r="E120" s="21">
        <v>47</v>
      </c>
      <c r="F120" s="32" t="s">
        <v>19</v>
      </c>
      <c r="G120" s="21">
        <f>D120-E120</f>
        <v>4</v>
      </c>
      <c r="H120" s="19">
        <f>G120/E120</f>
        <v>8.5106382978723402E-2</v>
      </c>
      <c r="I120" s="4"/>
    </row>
    <row r="121" spans="1:9">
      <c r="A121" s="74" t="s">
        <v>39</v>
      </c>
      <c r="B121" s="74"/>
      <c r="C121" s="74"/>
      <c r="D121" s="60">
        <v>210139</v>
      </c>
      <c r="E121" s="21">
        <v>205028</v>
      </c>
      <c r="F121" s="32" t="s">
        <v>19</v>
      </c>
      <c r="G121" s="21">
        <f>D121-E121</f>
        <v>5111</v>
      </c>
      <c r="H121" s="19">
        <f>G121/E121</f>
        <v>2.4928302475759407E-2</v>
      </c>
      <c r="I121" s="4"/>
    </row>
    <row r="122" spans="1:9">
      <c r="A122" s="16"/>
      <c r="B122" s="16"/>
      <c r="C122" s="16" t="s">
        <v>40</v>
      </c>
      <c r="D122" s="60">
        <v>43448281529.099998</v>
      </c>
      <c r="E122" s="21">
        <v>41781014131.310005</v>
      </c>
      <c r="F122" s="47" t="s">
        <v>19</v>
      </c>
      <c r="G122" s="21">
        <f>D122-E122</f>
        <v>1667267397.7899933</v>
      </c>
      <c r="H122" s="19">
        <f>G122/E122</f>
        <v>3.9904904953960187E-2</v>
      </c>
      <c r="I122" s="4"/>
    </row>
    <row r="123" spans="1:9" ht="18" thickBot="1">
      <c r="A123" s="50" t="s">
        <v>41</v>
      </c>
      <c r="B123" s="51"/>
      <c r="C123" s="51"/>
      <c r="D123" s="51"/>
      <c r="E123" s="51"/>
      <c r="F123" s="51"/>
      <c r="G123" s="51"/>
      <c r="H123" s="51"/>
      <c r="I123" s="4"/>
    </row>
    <row r="124" spans="1:9" ht="18.75" thickTop="1" thickBot="1">
      <c r="A124" s="52" t="s">
        <v>58</v>
      </c>
      <c r="B124" s="53"/>
      <c r="C124" s="53"/>
      <c r="D124" s="53"/>
      <c r="E124" s="54"/>
      <c r="F124" s="53"/>
      <c r="G124" s="53"/>
      <c r="H124" s="55"/>
    </row>
    <row r="125" spans="1:9" ht="19.5" customHeight="1" thickTop="1">
      <c r="A125" s="76" t="s">
        <v>59</v>
      </c>
      <c r="B125" s="76"/>
      <c r="C125" s="76"/>
      <c r="D125" s="76"/>
      <c r="E125" s="76"/>
      <c r="F125" s="76"/>
      <c r="G125" s="76"/>
      <c r="H125" s="76"/>
      <c r="I125" s="48"/>
    </row>
    <row r="126" spans="1:9" ht="17.25" customHeight="1">
      <c r="A126" s="76" t="s">
        <v>60</v>
      </c>
      <c r="B126" s="76"/>
      <c r="C126" s="76"/>
      <c r="D126" s="76"/>
      <c r="E126" s="76"/>
      <c r="F126" s="76"/>
      <c r="G126" s="76"/>
      <c r="H126" s="76"/>
      <c r="I126" s="49"/>
    </row>
    <row r="127" spans="1:9" ht="17.25" customHeight="1">
      <c r="A127" s="71" t="s">
        <v>61</v>
      </c>
      <c r="B127" s="71"/>
      <c r="C127" s="71"/>
      <c r="D127" s="71"/>
      <c r="E127" s="71"/>
      <c r="F127" s="71"/>
      <c r="G127" s="71"/>
      <c r="H127" s="71"/>
    </row>
    <row r="128" spans="1:9" ht="17.25" customHeight="1">
      <c r="A128" s="77" t="s">
        <v>62</v>
      </c>
      <c r="B128" s="77"/>
      <c r="C128" s="77"/>
      <c r="D128" s="77"/>
      <c r="E128" s="77"/>
      <c r="F128" s="77"/>
      <c r="G128" s="77"/>
      <c r="H128" s="77"/>
    </row>
    <row r="129" spans="1:8" ht="17.25" customHeight="1">
      <c r="A129" s="77" t="s">
        <v>63</v>
      </c>
      <c r="B129" s="77"/>
      <c r="C129" s="77"/>
      <c r="D129" s="77"/>
      <c r="E129" s="77"/>
      <c r="F129" s="77"/>
      <c r="G129" s="77"/>
      <c r="H129" s="77"/>
    </row>
    <row r="130" spans="1:8" ht="17.25" customHeight="1">
      <c r="A130" s="77" t="s">
        <v>64</v>
      </c>
      <c r="B130" s="77"/>
      <c r="C130" s="77"/>
      <c r="D130" s="77"/>
      <c r="E130" s="77"/>
      <c r="F130" s="77"/>
      <c r="G130" s="77"/>
      <c r="H130" s="77"/>
    </row>
    <row r="131" spans="1:8">
      <c r="A131" s="71" t="s">
        <v>65</v>
      </c>
      <c r="B131" s="71"/>
      <c r="C131" s="71"/>
      <c r="D131" s="71"/>
      <c r="E131" s="71"/>
      <c r="F131" s="71"/>
      <c r="G131" s="71"/>
      <c r="H131" s="71"/>
    </row>
    <row r="132" spans="1:8" ht="27.75" customHeight="1">
      <c r="A132" s="71" t="s">
        <v>66</v>
      </c>
      <c r="B132" s="71"/>
      <c r="C132" s="71"/>
      <c r="D132" s="71"/>
      <c r="E132" s="71"/>
      <c r="F132" s="71"/>
      <c r="G132" s="71"/>
      <c r="H132" s="71"/>
    </row>
    <row r="133" spans="1:8" ht="17.25" customHeight="1">
      <c r="A133" s="71" t="s">
        <v>67</v>
      </c>
      <c r="B133" s="71"/>
      <c r="C133" s="71"/>
      <c r="D133" s="71"/>
      <c r="E133" s="71"/>
      <c r="F133" s="71"/>
      <c r="G133" s="71"/>
      <c r="H133" s="71"/>
    </row>
    <row r="134" spans="1:8" ht="17.25" customHeight="1">
      <c r="A134" s="71" t="s">
        <v>68</v>
      </c>
      <c r="B134" s="71"/>
      <c r="C134" s="71"/>
      <c r="D134" s="71"/>
      <c r="E134" s="71"/>
      <c r="F134" s="71"/>
      <c r="G134" s="71"/>
      <c r="H134" s="71"/>
    </row>
    <row r="135" spans="1:8" ht="27.75" customHeight="1">
      <c r="A135" s="71" t="s">
        <v>69</v>
      </c>
      <c r="B135" s="71"/>
      <c r="C135" s="71"/>
      <c r="D135" s="71"/>
      <c r="E135" s="71"/>
      <c r="F135" s="71"/>
      <c r="G135" s="71"/>
      <c r="H135" s="56"/>
    </row>
    <row r="136" spans="1:8">
      <c r="A136" s="57" t="s">
        <v>42</v>
      </c>
      <c r="B136" s="58"/>
      <c r="C136" s="58"/>
      <c r="D136" s="58"/>
      <c r="E136" s="58"/>
      <c r="F136" s="58"/>
      <c r="G136" s="58"/>
      <c r="H136" s="58"/>
    </row>
  </sheetData>
  <mergeCells count="80">
    <mergeCell ref="A134:H134"/>
    <mergeCell ref="A135:G135"/>
    <mergeCell ref="A128:H128"/>
    <mergeCell ref="A129:H129"/>
    <mergeCell ref="A130:H130"/>
    <mergeCell ref="A131:H131"/>
    <mergeCell ref="A132:H132"/>
    <mergeCell ref="A133:H133"/>
    <mergeCell ref="A127:H127"/>
    <mergeCell ref="A107:C107"/>
    <mergeCell ref="A108:C108"/>
    <mergeCell ref="A111:C111"/>
    <mergeCell ref="A112:C112"/>
    <mergeCell ref="A115:C115"/>
    <mergeCell ref="A116:C116"/>
    <mergeCell ref="A119:C119"/>
    <mergeCell ref="A120:C120"/>
    <mergeCell ref="A121:C121"/>
    <mergeCell ref="A125:H125"/>
    <mergeCell ref="A126:H126"/>
    <mergeCell ref="A106:C106"/>
    <mergeCell ref="A91:C91"/>
    <mergeCell ref="A92:C92"/>
    <mergeCell ref="A93:C93"/>
    <mergeCell ref="A94:C94"/>
    <mergeCell ref="A97:C97"/>
    <mergeCell ref="A99:C99"/>
    <mergeCell ref="A101:C101"/>
    <mergeCell ref="A102:C102"/>
    <mergeCell ref="A103:C103"/>
    <mergeCell ref="A104:C104"/>
    <mergeCell ref="A105:C105"/>
    <mergeCell ref="A90:C90"/>
    <mergeCell ref="A72:C72"/>
    <mergeCell ref="A73:C73"/>
    <mergeCell ref="A74:C74"/>
    <mergeCell ref="A77:C77"/>
    <mergeCell ref="A81:C81"/>
    <mergeCell ref="A83:C83"/>
    <mergeCell ref="A85:C85"/>
    <mergeCell ref="A86:C86"/>
    <mergeCell ref="A87:C87"/>
    <mergeCell ref="A88:C88"/>
    <mergeCell ref="A89:C89"/>
    <mergeCell ref="A46:C46"/>
    <mergeCell ref="A47:C47"/>
    <mergeCell ref="A48:C48"/>
    <mergeCell ref="A49:C49"/>
    <mergeCell ref="A70:C70"/>
    <mergeCell ref="A55:C55"/>
    <mergeCell ref="A56:C56"/>
    <mergeCell ref="A57:C57"/>
    <mergeCell ref="A58:C58"/>
    <mergeCell ref="A59:C59"/>
    <mergeCell ref="A60:C60"/>
    <mergeCell ref="A61:C61"/>
    <mergeCell ref="A62:C62"/>
    <mergeCell ref="A65:C65"/>
    <mergeCell ref="A66:C66"/>
    <mergeCell ref="A67:C67"/>
    <mergeCell ref="A37:C37"/>
    <mergeCell ref="A38:C38"/>
    <mergeCell ref="A41:C41"/>
    <mergeCell ref="A43:C43"/>
    <mergeCell ref="A45:C45"/>
    <mergeCell ref="A28:C28"/>
    <mergeCell ref="A1:I1"/>
    <mergeCell ref="A7:C7"/>
    <mergeCell ref="A9:C9"/>
    <mergeCell ref="A11:C11"/>
    <mergeCell ref="A12:C12"/>
    <mergeCell ref="A13:C13"/>
    <mergeCell ref="A14:C14"/>
    <mergeCell ref="A22:C22"/>
    <mergeCell ref="A24:C24"/>
    <mergeCell ref="A26:C26"/>
    <mergeCell ref="A27:C27"/>
    <mergeCell ref="A54:C54"/>
    <mergeCell ref="A29:C29"/>
    <mergeCell ref="A35:C35"/>
  </mergeCells>
  <printOptions horizontalCentered="1" verticalCentered="1"/>
  <pageMargins left="0.70866141732283472" right="0.70866141732283472" top="0" bottom="0" header="0.31496062992125984" footer="0.31496062992125984"/>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1681A-0598-4EAD-A1AD-C3F9D9D49ADC}">
  <ds:schemaRefs>
    <ds:schemaRef ds:uri="http://purl.org/dc/elements/1.1/"/>
    <ds:schemaRef ds:uri="http://schemas.microsoft.com/office/2006/metadata/properties"/>
    <ds:schemaRef ds:uri="28489dc2-50cf-493e-a704-cb1420394a7d"/>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44e2f5b-9846-4671-8ae8-9e2b684eca7d"/>
    <ds:schemaRef ds:uri="http://www.w3.org/XML/1998/namespace"/>
    <ds:schemaRef ds:uri="http://purl.org/dc/dcmitype/"/>
  </ds:schemaRefs>
</ds:datastoreItem>
</file>

<file path=customXml/itemProps2.xml><?xml version="1.0" encoding="utf-8"?>
<ds:datastoreItem xmlns:ds="http://schemas.openxmlformats.org/officeDocument/2006/customXml" ds:itemID="{77FEFE15-3CA7-4171-8303-9CE99D36D839}">
  <ds:schemaRefs>
    <ds:schemaRef ds:uri="http://schemas.microsoft.com/sharepoint/v3/contenttype/forms"/>
  </ds:schemaRefs>
</ds:datastoreItem>
</file>

<file path=customXml/itemProps3.xml><?xml version="1.0" encoding="utf-8"?>
<ds:datastoreItem xmlns:ds="http://schemas.openxmlformats.org/officeDocument/2006/customXml" ds:itemID="{8D8D881C-2432-488E-A41A-B4B3034B3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Abril 2023</vt:lpstr>
      <vt:lpstr>'RM Abril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Resumen Estadístico al 31 de enero de 2023</dc:title>
  <dc:creator>Dioel Hernández Cassó</dc:creator>
  <cp:lastModifiedBy>Franki Noel Trinidad García</cp:lastModifiedBy>
  <cp:lastPrinted>2023-05-12T13:01:44Z</cp:lastPrinted>
  <dcterms:created xsi:type="dcterms:W3CDTF">2023-02-10T13:20:53Z</dcterms:created>
  <dcterms:modified xsi:type="dcterms:W3CDTF">2023-05-12T13:15:06Z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