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Septiembre/Ejecución/"/>
    </mc:Choice>
  </mc:AlternateContent>
  <xr:revisionPtr revIDLastSave="111" documentId="8_{A83DCC27-09CD-4CBC-98EC-6B93FD78C644}" xr6:coauthVersionLast="47" xr6:coauthVersionMax="47" xr10:uidLastSave="{ACF5A44B-0C8B-4EC2-B31D-6F2A3AF664D3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Hoja1!$A$2:$N$93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24" i="1"/>
  <c r="B23" i="1"/>
  <c r="B22" i="1"/>
  <c r="B17" i="1"/>
  <c r="B16" i="1"/>
  <c r="B15" i="1"/>
  <c r="B13" i="1"/>
  <c r="B12" i="1"/>
  <c r="B11" i="1"/>
  <c r="B10" i="1"/>
  <c r="K35" i="1"/>
  <c r="J73" i="1"/>
  <c r="J84" i="1" l="1"/>
  <c r="B62" i="1"/>
  <c r="B61" i="1"/>
  <c r="B56" i="1"/>
  <c r="B52" i="1"/>
  <c r="B50" i="1"/>
  <c r="B43" i="1"/>
  <c r="B41" i="1"/>
  <c r="B36" i="1"/>
  <c r="B34" i="1"/>
  <c r="B33" i="1"/>
  <c r="B32" i="1"/>
  <c r="B31" i="1"/>
  <c r="B30" i="1"/>
  <c r="B29" i="1"/>
  <c r="B28" i="1"/>
  <c r="B27" i="1"/>
  <c r="B26" i="1"/>
  <c r="B25" i="1"/>
  <c r="B21" i="1"/>
  <c r="B20" i="1"/>
  <c r="B19" i="1"/>
  <c r="B18" i="1"/>
  <c r="J9" i="1"/>
  <c r="K25" i="1"/>
  <c r="K9" i="1"/>
  <c r="C9" i="1"/>
  <c r="B9" i="1" l="1"/>
  <c r="K73" i="1"/>
  <c r="B73" i="1" s="1"/>
  <c r="I51" i="1"/>
  <c r="J51" i="1"/>
  <c r="K51" i="1"/>
  <c r="L51" i="1"/>
  <c r="M51" i="1"/>
  <c r="N51" i="1"/>
  <c r="J35" i="1"/>
  <c r="L35" i="1"/>
  <c r="M35" i="1"/>
  <c r="M73" i="1" s="1"/>
  <c r="M84" i="1" s="1"/>
  <c r="N35" i="1"/>
  <c r="J25" i="1"/>
  <c r="L25" i="1"/>
  <c r="L73" i="1" s="1"/>
  <c r="L84" i="1" s="1"/>
  <c r="M25" i="1"/>
  <c r="N25" i="1"/>
  <c r="J15" i="1"/>
  <c r="K15" i="1"/>
  <c r="L15" i="1"/>
  <c r="M15" i="1"/>
  <c r="N15" i="1"/>
  <c r="L9" i="1"/>
  <c r="M9" i="1"/>
  <c r="N9" i="1"/>
  <c r="N73" i="1" s="1"/>
  <c r="N84" i="1" s="1"/>
  <c r="I9" i="1"/>
  <c r="B35" i="1" l="1"/>
  <c r="B51" i="1"/>
  <c r="B37" i="1"/>
  <c r="B38" i="1"/>
  <c r="B39" i="1"/>
  <c r="B40" i="1"/>
  <c r="B42" i="1"/>
  <c r="B44" i="1"/>
  <c r="B45" i="1"/>
  <c r="B46" i="1"/>
  <c r="B47" i="1"/>
  <c r="B48" i="1"/>
  <c r="B49" i="1"/>
  <c r="B53" i="1"/>
  <c r="B54" i="1"/>
  <c r="B55" i="1"/>
  <c r="B57" i="1"/>
  <c r="B58" i="1"/>
  <c r="B59" i="1"/>
  <c r="B60" i="1"/>
  <c r="B63" i="1"/>
  <c r="B64" i="1"/>
  <c r="B65" i="1"/>
  <c r="B66" i="1"/>
  <c r="B67" i="1"/>
  <c r="B68" i="1"/>
  <c r="B69" i="1"/>
  <c r="B70" i="1"/>
  <c r="B71" i="1"/>
  <c r="B72" i="1"/>
  <c r="B74" i="1"/>
  <c r="B75" i="1"/>
  <c r="B76" i="1"/>
  <c r="B77" i="1"/>
  <c r="B78" i="1"/>
  <c r="B79" i="1"/>
  <c r="B80" i="1"/>
  <c r="B81" i="1"/>
  <c r="B82" i="1"/>
  <c r="B83" i="1"/>
  <c r="I15" i="1" l="1"/>
  <c r="H9" i="1"/>
  <c r="K84" i="1" l="1"/>
  <c r="B84" i="1" s="1"/>
  <c r="I35" i="1"/>
  <c r="I25" i="1"/>
  <c r="I73" i="1" s="1"/>
  <c r="I84" i="1" s="1"/>
  <c r="H35" i="1" l="1"/>
  <c r="H61" i="1" l="1"/>
  <c r="H51" i="1"/>
  <c r="H25" i="1"/>
  <c r="G15" i="1"/>
  <c r="H15" i="1"/>
  <c r="F9" i="1"/>
  <c r="G9" i="1"/>
  <c r="H73" i="1" l="1"/>
  <c r="H84" i="1" s="1"/>
  <c r="G35" i="1"/>
  <c r="G73" i="1" s="1"/>
  <c r="G84" i="1" s="1"/>
  <c r="G25" i="1"/>
  <c r="F35" i="1" l="1"/>
  <c r="F25" i="1"/>
  <c r="F15" i="1"/>
  <c r="F73" i="1" s="1"/>
  <c r="F84" i="1" s="1"/>
  <c r="D51" i="1"/>
  <c r="E61" i="1"/>
  <c r="E51" i="1"/>
  <c r="E35" i="1"/>
  <c r="E25" i="1"/>
  <c r="E15" i="1"/>
  <c r="E9" i="1"/>
  <c r="D35" i="1"/>
  <c r="D25" i="1"/>
  <c r="D15" i="1"/>
  <c r="D9" i="1"/>
  <c r="C35" i="1"/>
  <c r="C25" i="1"/>
  <c r="C15" i="1"/>
  <c r="E73" i="1" l="1"/>
  <c r="E84" i="1" s="1"/>
  <c r="D73" i="1"/>
  <c r="C73" i="1"/>
  <c r="D84" i="1" l="1"/>
  <c r="C84" i="1"/>
</calcChain>
</file>

<file path=xl/sharedStrings.xml><?xml version="1.0" encoding="utf-8"?>
<sst xmlns="http://schemas.openxmlformats.org/spreadsheetml/2006/main" count="101" uniqueCount="101">
  <si>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</si>
  <si>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</si>
  <si>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</si>
  <si>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</si>
  <si>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</si>
  <si>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</si>
  <si>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</si>
  <si>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</si>
  <si>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</si>
  <si>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</si>
  <si>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</si>
  <si>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</si>
  <si>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</si>
  <si>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</si>
  <si>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</si>
  <si>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</si>
  <si>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</si>
  <si>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</si>
  <si>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</si>
  <si>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</si>
  <si>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</si>
  <si>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</si>
  <si>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</si>
  <si>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</si>
  <si>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</si>
  <si>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</si>
  <si>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</si>
  <si>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</si>
  <si>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</si>
  <si>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</si>
  <si>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</si>
  <si>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</si>
  <si>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</si>
  <si>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</si>
  <si>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</si>
  <si>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</si>
  <si>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</si>
  <si>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</si>
  <si>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</si>
  <si>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</si>
  <si>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</si>
  <si>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</si>
  <si>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</si>
  <si>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</si>
  <si>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</si>
  <si>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</si>
  <si>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</si>
  <si>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</si>
  <si>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</si>
  <si>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</si>
  <si>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</si>
  <si>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</si>
  <si>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</si>
  <si>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</si>
  <si>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</si>
  <si>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</si>
  <si>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</si>
  <si>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</si>
  <si>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</si>
  <si>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</si>
  <si>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</si>
  <si>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</si>
  <si>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</si>
  <si>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</si>
  <si>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</si>
  <si>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</si>
  <si>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</si>
  <si>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</si>
  <si>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</si>
  <si>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</si>
  <si>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</si>
  <si>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</si>
  <si>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</si>
  <si>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</si>
  <si>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</si>
  <si>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</si>
  <si>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</si>
  <si>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</si>
  <si>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</si>
  <si>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</si>
  <si>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</si>
  <si>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</si>
  <si>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</si>
  <si>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</si>
  <si>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</si>
  <si>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</si>
  <si>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</si>
  <si>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</si>
  <si>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</si>
  <si>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</si>
  <si>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</si>
  <si>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</si>
  <si>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</si>
  <si>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</si>
  <si>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</si>
  <si>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Juan Cancio Pérez</t>
  </si>
  <si>
    <t>Contralor</t>
  </si>
  <si>
    <t xml:space="preserve"> Ramón E. Contreras Genao </t>
  </si>
  <si>
    <t xml:space="preserve"> Superintendente de Pensiones </t>
  </si>
  <si>
    <t>Fecha de registro: 07 de Octubre del año 2022.</t>
  </si>
  <si>
    <t>Fecha de imputación: 30 de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</si>
</sst>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center"/>
    </xf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4" fillId="2" borderId="0" xfId="1" applyFont="1" applyFill="1" applyAlignment="1">
      <alignment horizontal="right" wrapText="1"/>
    </xf>
    <xf numFmtId="164" fontId="4" fillId="2" borderId="0" xfId="1" applyFont="1" applyFill="1" applyAlignment="1">
      <alignment horizontal="left"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0" fontId="8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5" fillId="2" borderId="0" xfId="1" applyFont="1" applyFill="1" applyAlignment="1">
      <alignment vertical="center" wrapText="1"/>
    </xf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0" fontId="7" fillId="2" borderId="0" xfId="0" applyFont="1" applyFill="1"/>
    <xf numFmtId="164" fontId="4" fillId="2" borderId="1" xfId="1" applyFont="1" applyFill="1" applyBorder="1" applyAlignment="1">
      <alignment vertical="center" wrapText="1"/>
    </xf>
    <xf numFmtId="164" fontId="6" fillId="2" borderId="1" xfId="1" applyFont="1" applyFill="1" applyBorder="1"/>
    <xf numFmtId="0" fontId="10" fillId="2" borderId="0" xfId="0" applyFont="1" applyFill="1" applyAlignment="1">
      <alignment horizontal="left" vertical="center" indent="7"/>
    </xf>
    <xf numFmtId="0" fontId="10" fillId="2" borderId="0" xfId="0" applyFont="1" applyFill="1" applyAlignment="1">
      <alignment horizontal="left" vertical="center" indent="10"/>
    </xf>
    <xf numFmtId="164" fontId="2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4" fillId="3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  <xf numFmtId="164" fontId="4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center" vertical="center" wrapText="1"/>
    </xf>
    <xf numFmtId="164" fontId="4" fillId="2" borderId="0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2"/>
  <sheetViews>
    <sheetView tabSelected="1" view="pageBreakPreview" topLeftCell="A29" zoomScale="98" zoomScaleNormal="100" zoomScaleSheetLayoutView="98" workbookViewId="0">
      <selection activeCell="A9" sqref="A9:A88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14" x14ac:dyDescent="0.25">
      <c r="A1" s="33"/>
      <c r="B1" s="33"/>
      <c r="C1" s="33"/>
    </row>
    <row r="2" spans="1:14" ht="15.75" x14ac:dyDescent="0.25">
      <c r="A2" s="34"/>
      <c r="B2" s="34"/>
      <c r="C2" s="34"/>
      <c r="D2" s="34"/>
      <c r="E2" s="34"/>
      <c r="F2" s="34"/>
      <c r="G2" s="34"/>
    </row>
    <row r="3" spans="1:14" ht="15.75" x14ac:dyDescent="0.25">
      <c r="A3" s="34" t="s">
        <v>94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15.75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ht="15.75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ht="15.75" x14ac:dyDescent="0.25">
      <c r="A6" s="2"/>
      <c r="B6" s="2"/>
      <c r="C6" s="2"/>
    </row>
    <row r="7" spans="1:14" x14ac:dyDescent="0.25">
      <c r="A7" s="3" t="s">
        <v>2</v>
      </c>
      <c r="B7" s="3" t="s">
        <v>3</v>
      </c>
      <c r="C7" s="3" t="s">
        <v>4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</row>
    <row r="8" spans="1:14" x14ac:dyDescent="0.25">
      <c r="A8" s="4" t="s">
        <v>5</v>
      </c>
      <c r="B8" s="5"/>
      <c r="C8" s="5"/>
    </row>
    <row r="9" spans="1:14" s="10" customFormat="1" ht="24" x14ac:dyDescent="0.2">
      <c r="A9" s="36" t="s">
        <v>6</v>
      </c>
      <c r="B9" s="6">
        <f>+C9+D9+E9+F9+G9+H9+I9+J9+K9+L9+M9+N9</f>
        <v>315840921.13999999</v>
      </c>
      <c r="C9" s="6">
        <f>+C10+C11+C12+C13+C14</f>
        <v>31524107.669999998</v>
      </c>
      <c r="D9" s="6">
        <f>+D10+D11+D12+D13+D14</f>
        <v>30249608.050000001</v>
      </c>
      <c r="E9" s="7">
        <f>+E10+E11+E12+E13+E14</f>
        <v>32603332.269999996</v>
      </c>
      <c r="F9" s="8">
        <f>+F10+F11+F12+F13+F14</f>
        <v>31474096.710000001</v>
      </c>
      <c r="G9" s="8">
        <f>SUM(G10:G14)</f>
        <v>30919974.649999999</v>
      </c>
      <c r="H9" s="8">
        <f>SUM(H10:H14)</f>
        <v>29938144.169999998</v>
      </c>
      <c r="I9" s="8">
        <f>SUM(I10:I14)</f>
        <v>41899099.57</v>
      </c>
      <c r="J9" s="8">
        <f>SUM(J10:J14)</f>
        <v>58300138.659999996</v>
      </c>
      <c r="K9" s="6">
        <f>+K10+K11+K12+K13+K14</f>
        <v>28932419.390000001</v>
      </c>
      <c r="L9" s="8">
        <f t="shared" ref="L9:N9" si="0">SUM(L10:L14)</f>
        <v>0</v>
      </c>
      <c r="M9" s="8">
        <f t="shared" si="0"/>
        <v>0</v>
      </c>
      <c r="N9" s="8">
        <f t="shared" si="0"/>
        <v>0</v>
      </c>
    </row>
    <row r="10" spans="1:14" x14ac:dyDescent="0.25">
      <c r="A10" s="11" t="s">
        <v>7</v>
      </c>
      <c r="B10" s="12">
        <f>+C10+D10+E10+F10+G10+H10+I10+J10+K10+L10+M10+N10</f>
        <v>192626740.19</v>
      </c>
      <c r="C10" s="12">
        <v>22397343.300000001</v>
      </c>
      <c r="D10" s="13">
        <v>21435578.510000002</v>
      </c>
      <c r="E10" s="13">
        <v>23249365.899999999</v>
      </c>
      <c r="F10" s="13">
        <v>22726240.73</v>
      </c>
      <c r="G10" s="14">
        <v>22301536.93</v>
      </c>
      <c r="H10" s="14">
        <v>20455606.280000001</v>
      </c>
      <c r="I10" s="14">
        <v>20132762.170000002</v>
      </c>
      <c r="J10" s="14">
        <v>19869568.170000002</v>
      </c>
      <c r="K10" s="14">
        <v>20058738.199999999</v>
      </c>
      <c r="L10" s="14">
        <v>0</v>
      </c>
      <c r="M10" s="14">
        <v>0</v>
      </c>
      <c r="N10" s="14">
        <v>0</v>
      </c>
    </row>
    <row r="11" spans="1:14" x14ac:dyDescent="0.25">
      <c r="A11" s="11" t="s">
        <v>8</v>
      </c>
      <c r="B11" s="12">
        <f>+C11+D11+E11+F11+G11+H11+I11+J11+K11+L11+M11+N11</f>
        <v>26238173.16</v>
      </c>
      <c r="C11" s="12">
        <v>3294742.99</v>
      </c>
      <c r="D11" s="14">
        <v>2845179.31</v>
      </c>
      <c r="E11" s="14">
        <v>2980278.58</v>
      </c>
      <c r="F11" s="14">
        <v>2395747.36</v>
      </c>
      <c r="G11" s="14">
        <v>2224382.8199999998</v>
      </c>
      <c r="H11" s="14">
        <v>2865637.56</v>
      </c>
      <c r="I11" s="14">
        <v>2920743.8</v>
      </c>
      <c r="J11" s="14">
        <v>2673438.7000000002</v>
      </c>
      <c r="K11" s="14">
        <v>4038022.04</v>
      </c>
      <c r="L11" s="14">
        <v>0</v>
      </c>
      <c r="M11" s="14">
        <v>0</v>
      </c>
      <c r="N11" s="14">
        <v>0</v>
      </c>
    </row>
    <row r="12" spans="1:14" ht="24" x14ac:dyDescent="0.25">
      <c r="A12" s="11" t="s">
        <v>9</v>
      </c>
      <c r="B12" s="12">
        <f>+C12+D12+E12+F12+G12+H12+I12+J12+K12+L12+M12+N12</f>
        <v>673850</v>
      </c>
      <c r="C12" s="12">
        <v>0</v>
      </c>
      <c r="D12" s="14">
        <v>130830</v>
      </c>
      <c r="E12" s="14">
        <v>48000</v>
      </c>
      <c r="F12" s="14">
        <v>48000</v>
      </c>
      <c r="G12" s="14">
        <v>93000</v>
      </c>
      <c r="H12" s="14">
        <v>234020</v>
      </c>
      <c r="I12" s="14">
        <v>60000</v>
      </c>
      <c r="J12" s="14">
        <v>60000</v>
      </c>
      <c r="K12" s="14">
        <v>0</v>
      </c>
      <c r="L12" s="14">
        <v>0</v>
      </c>
      <c r="M12" s="14">
        <v>0</v>
      </c>
      <c r="N12" s="14">
        <v>0</v>
      </c>
    </row>
    <row r="13" spans="1:14" ht="24" x14ac:dyDescent="0.25">
      <c r="A13" s="11" t="s">
        <v>10</v>
      </c>
      <c r="B13" s="12">
        <f>+C13+D13+E13+F13+G13+H13+I13+J13+K13+L13+M13+N13</f>
        <v>76753487.459999993</v>
      </c>
      <c r="C13" s="12">
        <v>3780351.68</v>
      </c>
      <c r="D13" s="14">
        <v>3753891.69</v>
      </c>
      <c r="E13" s="14">
        <v>4111334.55</v>
      </c>
      <c r="F13" s="14">
        <v>4099292.07</v>
      </c>
      <c r="G13" s="14">
        <v>4103282.07</v>
      </c>
      <c r="H13" s="14">
        <v>4155550.81</v>
      </c>
      <c r="I13" s="14">
        <v>16587664.34</v>
      </c>
      <c r="J13" s="14">
        <v>33483291.789999999</v>
      </c>
      <c r="K13" s="14">
        <v>2678828.46</v>
      </c>
      <c r="L13" s="14">
        <v>0</v>
      </c>
      <c r="M13" s="14">
        <v>0</v>
      </c>
      <c r="N13" s="14">
        <v>0</v>
      </c>
    </row>
    <row r="14" spans="1:14" ht="24" x14ac:dyDescent="0.25">
      <c r="A14" s="11" t="s">
        <v>11</v>
      </c>
      <c r="B14" s="12">
        <f>+C14+D14+E14+F14+G14+H14+I14+J14+K14</f>
        <v>19548670.330000002</v>
      </c>
      <c r="C14" s="12">
        <v>2051669.7</v>
      </c>
      <c r="D14" s="14">
        <v>2084128.54</v>
      </c>
      <c r="E14" s="14">
        <v>2214353.2400000002</v>
      </c>
      <c r="F14" s="14">
        <v>2204816.5499999998</v>
      </c>
      <c r="G14" s="14">
        <v>2197772.83</v>
      </c>
      <c r="H14" s="14">
        <v>2227329.52</v>
      </c>
      <c r="I14" s="14">
        <v>2197929.2599999998</v>
      </c>
      <c r="J14" s="14">
        <v>2213840</v>
      </c>
      <c r="K14" s="14">
        <v>2156830.69</v>
      </c>
      <c r="L14" s="14">
        <v>0</v>
      </c>
      <c r="M14" s="14">
        <v>0</v>
      </c>
      <c r="N14" s="14">
        <v>0</v>
      </c>
    </row>
    <row r="15" spans="1:14" s="15" customFormat="1" ht="12" x14ac:dyDescent="0.2">
      <c r="A15" s="36" t="s">
        <v>12</v>
      </c>
      <c r="B15" s="6">
        <f>+C15+D15+E15+F15+G15+H15+I15+J15+K15+L15+M15+N15</f>
        <v>32199428.789999999</v>
      </c>
      <c r="C15" s="6">
        <f>+C16+C17+C18+C19+C20+C21+C22+C23+C24</f>
        <v>2559585.08</v>
      </c>
      <c r="D15" s="6">
        <f>+D16+D17+D18+D19+D20+D21+D22+D23+D24</f>
        <v>3438524.22</v>
      </c>
      <c r="E15" s="6">
        <f>+E16+E17+E18+E19+E20+E21+E22+E23+E24</f>
        <v>3045952.38</v>
      </c>
      <c r="F15" s="6">
        <f>+F16+F17+F18+F19+F20+F21+F22+F23+F24</f>
        <v>2539508.06</v>
      </c>
      <c r="G15" s="6">
        <f>SUM(G16:G24)</f>
        <v>3331629.6800000006</v>
      </c>
      <c r="H15" s="6">
        <f>SUM(H16:H24)</f>
        <v>4895546.3</v>
      </c>
      <c r="I15" s="21">
        <f>SUM(I16:I24)</f>
        <v>3203469.92</v>
      </c>
      <c r="J15" s="21">
        <f t="shared" ref="J15:N15" si="1">SUM(J16:J24)</f>
        <v>4123232.82</v>
      </c>
      <c r="K15" s="21">
        <f t="shared" si="1"/>
        <v>5061980.33</v>
      </c>
      <c r="L15" s="21">
        <f t="shared" si="1"/>
        <v>0</v>
      </c>
      <c r="M15" s="21">
        <f t="shared" si="1"/>
        <v>0</v>
      </c>
      <c r="N15" s="21">
        <f t="shared" si="1"/>
        <v>0</v>
      </c>
    </row>
    <row r="16" spans="1:14" x14ac:dyDescent="0.25">
      <c r="A16" s="11" t="s">
        <v>13</v>
      </c>
      <c r="B16" s="12">
        <f>+C16+D16+E16+F16+G16+H16+I16+J16+K16</f>
        <v>4880429</v>
      </c>
      <c r="C16" s="9">
        <v>447131.55</v>
      </c>
      <c r="D16" s="12">
        <v>451535.11</v>
      </c>
      <c r="E16" s="12">
        <v>627399.68999999994</v>
      </c>
      <c r="F16" s="12">
        <v>536692.99</v>
      </c>
      <c r="G16" s="12">
        <v>579610.53</v>
      </c>
      <c r="H16" s="9">
        <v>561142.86</v>
      </c>
      <c r="I16" s="9">
        <v>536125.93000000005</v>
      </c>
      <c r="J16" s="9">
        <v>564287.52</v>
      </c>
      <c r="K16" s="9">
        <v>576502.81999999995</v>
      </c>
      <c r="L16" s="9">
        <v>0</v>
      </c>
      <c r="M16" s="9">
        <v>0</v>
      </c>
      <c r="N16" s="9">
        <v>0</v>
      </c>
    </row>
    <row r="17" spans="1:14" ht="24" x14ac:dyDescent="0.25">
      <c r="A17" s="11" t="s">
        <v>82</v>
      </c>
      <c r="B17" s="12">
        <f>+C17+D17+E17+F17+G17+H17+I17+J17+K17</f>
        <v>6897539.5600000005</v>
      </c>
      <c r="C17" s="12">
        <v>452714.84</v>
      </c>
      <c r="D17" s="12">
        <v>675651.01</v>
      </c>
      <c r="E17" s="16">
        <v>885967.8</v>
      </c>
      <c r="F17" s="12">
        <v>373348.65</v>
      </c>
      <c r="G17" s="12">
        <v>663128.4</v>
      </c>
      <c r="H17" s="9">
        <v>1482887.65</v>
      </c>
      <c r="I17" s="9">
        <v>479960</v>
      </c>
      <c r="J17" s="9">
        <v>974294.4</v>
      </c>
      <c r="K17" s="9">
        <v>909586.81</v>
      </c>
      <c r="L17" s="9">
        <v>0</v>
      </c>
      <c r="M17" s="9">
        <v>0</v>
      </c>
      <c r="N17" s="9">
        <v>0</v>
      </c>
    </row>
    <row r="18" spans="1:14" x14ac:dyDescent="0.25">
      <c r="A18" s="11" t="s">
        <v>14</v>
      </c>
      <c r="B18" s="12">
        <f t="shared" ref="B18:B21" si="2">+C18+D18+E18+F18+G18+H18+I18+J18+K18</f>
        <v>739642.98</v>
      </c>
      <c r="C18" s="12">
        <v>3800</v>
      </c>
      <c r="D18" s="14">
        <v>191403.44</v>
      </c>
      <c r="E18" s="14">
        <v>3800</v>
      </c>
      <c r="F18" s="14">
        <v>0</v>
      </c>
      <c r="G18" s="14">
        <v>113739.54</v>
      </c>
      <c r="H18" s="14">
        <v>426900</v>
      </c>
      <c r="I18" s="17">
        <v>0</v>
      </c>
      <c r="J18" s="18">
        <v>0</v>
      </c>
      <c r="K18" s="18">
        <v>0</v>
      </c>
      <c r="L18" s="19">
        <v>0</v>
      </c>
      <c r="M18" s="18">
        <v>0</v>
      </c>
    </row>
    <row r="19" spans="1:14" x14ac:dyDescent="0.25">
      <c r="A19" s="11" t="s">
        <v>15</v>
      </c>
      <c r="B19" s="12">
        <f t="shared" si="2"/>
        <v>180</v>
      </c>
      <c r="C19" s="12">
        <v>0</v>
      </c>
      <c r="D19" s="12">
        <v>60</v>
      </c>
      <c r="E19" s="12">
        <v>120</v>
      </c>
      <c r="F19" s="12">
        <v>0</v>
      </c>
      <c r="G19" s="12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x14ac:dyDescent="0.25">
      <c r="A20" s="11" t="s">
        <v>16</v>
      </c>
      <c r="B20" s="12">
        <f t="shared" si="2"/>
        <v>3594086.0199999996</v>
      </c>
      <c r="C20" s="12">
        <v>531630.97</v>
      </c>
      <c r="D20" s="12">
        <v>415337.58</v>
      </c>
      <c r="E20" s="12">
        <v>95433.68</v>
      </c>
      <c r="F20" s="12">
        <v>95433.68</v>
      </c>
      <c r="G20" s="12">
        <v>333290.39</v>
      </c>
      <c r="H20" s="9">
        <v>727533.44</v>
      </c>
      <c r="I20" s="9">
        <v>95433.63</v>
      </c>
      <c r="J20" s="9">
        <v>95433.68</v>
      </c>
      <c r="K20" s="9">
        <v>1204558.97</v>
      </c>
      <c r="L20" s="9">
        <v>0</v>
      </c>
      <c r="M20" s="9">
        <v>0</v>
      </c>
      <c r="N20" s="9">
        <v>0</v>
      </c>
    </row>
    <row r="21" spans="1:14" x14ac:dyDescent="0.25">
      <c r="A21" s="11" t="s">
        <v>17</v>
      </c>
      <c r="B21" s="12">
        <f t="shared" si="2"/>
        <v>3058801.83</v>
      </c>
      <c r="C21" s="12">
        <v>341907.96</v>
      </c>
      <c r="D21" s="12">
        <v>343565.73</v>
      </c>
      <c r="E21" s="12">
        <v>340572.89</v>
      </c>
      <c r="F21" s="12">
        <v>340572.89</v>
      </c>
      <c r="G21" s="12">
        <v>340572.89</v>
      </c>
      <c r="H21" s="9">
        <v>340572.89</v>
      </c>
      <c r="I21" s="9">
        <v>340572.89</v>
      </c>
      <c r="J21" s="9">
        <v>340572.89</v>
      </c>
      <c r="K21" s="9">
        <v>329890.8</v>
      </c>
      <c r="L21" s="9">
        <v>0</v>
      </c>
      <c r="M21" s="9">
        <v>0</v>
      </c>
      <c r="N21" s="9">
        <v>0</v>
      </c>
    </row>
    <row r="22" spans="1:14" ht="48" x14ac:dyDescent="0.25">
      <c r="A22" s="11" t="s">
        <v>18</v>
      </c>
      <c r="B22" s="12">
        <f>+C22+D22+E22+F22+G22+H22+I22+J22+K22</f>
        <v>836341.40999999992</v>
      </c>
      <c r="C22" s="12">
        <v>16402</v>
      </c>
      <c r="D22" s="12">
        <v>25566.27</v>
      </c>
      <c r="E22" s="12">
        <v>32747.360000000001</v>
      </c>
      <c r="F22" s="12">
        <v>17759</v>
      </c>
      <c r="G22" s="12">
        <v>13988.45</v>
      </c>
      <c r="H22" s="12">
        <v>20593.259999999998</v>
      </c>
      <c r="I22" s="12">
        <v>113593.39</v>
      </c>
      <c r="J22" s="12">
        <v>92568.45</v>
      </c>
      <c r="K22" s="12">
        <v>503123.23</v>
      </c>
      <c r="L22" s="9">
        <v>0</v>
      </c>
      <c r="M22" s="9">
        <v>0</v>
      </c>
      <c r="N22" s="9">
        <v>0</v>
      </c>
    </row>
    <row r="23" spans="1:14" ht="36" x14ac:dyDescent="0.25">
      <c r="A23" s="11" t="s">
        <v>19</v>
      </c>
      <c r="B23" s="12">
        <f>+C23+D23+E23+F23+G23+H23+I23+J23+K23</f>
        <v>10010875.110000001</v>
      </c>
      <c r="C23" s="12">
        <v>567396.31000000006</v>
      </c>
      <c r="D23" s="12">
        <v>1133840.8500000001</v>
      </c>
      <c r="E23" s="12">
        <v>858330.95</v>
      </c>
      <c r="F23" s="12">
        <v>970169.48</v>
      </c>
      <c r="G23" s="12">
        <v>1000161.92</v>
      </c>
      <c r="H23" s="12">
        <v>1133187.32</v>
      </c>
      <c r="I23" s="12">
        <v>1169971.4099999999</v>
      </c>
      <c r="J23" s="12">
        <v>1839720.53</v>
      </c>
      <c r="K23" s="12">
        <v>1338096.3400000001</v>
      </c>
      <c r="L23" s="9">
        <v>0</v>
      </c>
      <c r="M23" s="9">
        <v>0</v>
      </c>
      <c r="N23" s="9">
        <v>0</v>
      </c>
    </row>
    <row r="24" spans="1:14" ht="24" x14ac:dyDescent="0.25">
      <c r="A24" s="11" t="s">
        <v>20</v>
      </c>
      <c r="B24" s="12">
        <f>+C24+D24+E24+F24+G24+H24+I24+J24+K24</f>
        <v>2181532.88</v>
      </c>
      <c r="C24" s="12">
        <v>198601.45</v>
      </c>
      <c r="D24" s="12">
        <v>201564.23</v>
      </c>
      <c r="E24" s="12">
        <v>201580.01</v>
      </c>
      <c r="F24" s="12">
        <v>205531.37</v>
      </c>
      <c r="G24" s="12">
        <v>287137.56</v>
      </c>
      <c r="H24" s="9">
        <v>202728.88</v>
      </c>
      <c r="I24" s="9">
        <v>467812.67</v>
      </c>
      <c r="J24" s="9">
        <v>216355.35</v>
      </c>
      <c r="K24" s="9">
        <v>200221.36</v>
      </c>
      <c r="L24" s="9">
        <v>0</v>
      </c>
      <c r="M24" s="9">
        <v>0</v>
      </c>
      <c r="N24" s="9">
        <v>0</v>
      </c>
    </row>
    <row r="25" spans="1:14" s="10" customFormat="1" ht="12" x14ac:dyDescent="0.2">
      <c r="A25" s="36" t="s">
        <v>21</v>
      </c>
      <c r="B25" s="6">
        <f>+C25+D25+E25+F25+G25+H25+I25+J25+K25+L25+M25+N25</f>
        <v>6565599.6300000008</v>
      </c>
      <c r="C25" s="6">
        <f>+C26+C27+C28+C29+C30+C31+C32+C34</f>
        <v>513276.97</v>
      </c>
      <c r="D25" s="6">
        <f>+D26+D27+D28+D29+D30+D31+D32+D34</f>
        <v>678504.94</v>
      </c>
      <c r="E25" s="6">
        <f>+E26+E27+E28+E29+E30+E31+E32+E34</f>
        <v>759689.34000000008</v>
      </c>
      <c r="F25" s="6">
        <f>+F26+F27+F28+F29+F30+F32+F34</f>
        <v>810868.6</v>
      </c>
      <c r="G25" s="6">
        <f>SUM(G26:G34)</f>
        <v>625244.97</v>
      </c>
      <c r="H25" s="6">
        <f>SUM(H26:H34)</f>
        <v>769474.4</v>
      </c>
      <c r="I25" s="21">
        <f>SUM(I26:I34)</f>
        <v>662478.85000000009</v>
      </c>
      <c r="J25" s="21">
        <f t="shared" ref="J25:N25" si="3">SUM(J26:J34)</f>
        <v>732668.9800000001</v>
      </c>
      <c r="K25" s="6">
        <f>+K26+K27+K28+K29+K30+K31+K32+K34</f>
        <v>1013392.5800000001</v>
      </c>
      <c r="L25" s="21">
        <f t="shared" si="3"/>
        <v>0</v>
      </c>
      <c r="M25" s="21">
        <f t="shared" si="3"/>
        <v>0</v>
      </c>
      <c r="N25" s="21">
        <f t="shared" si="3"/>
        <v>0</v>
      </c>
    </row>
    <row r="26" spans="1:14" ht="24" x14ac:dyDescent="0.25">
      <c r="A26" s="11" t="s">
        <v>22</v>
      </c>
      <c r="B26" s="12">
        <f t="shared" ref="B26:B34" si="4">+C26+D26+E26+F26+G26+H26+I26+J26+K26</f>
        <v>440515.51</v>
      </c>
      <c r="C26" s="12">
        <v>29051.62</v>
      </c>
      <c r="D26" s="16">
        <v>29313.85</v>
      </c>
      <c r="E26" s="12">
        <v>40542.980000000003</v>
      </c>
      <c r="F26" s="12">
        <v>74863.539999999994</v>
      </c>
      <c r="G26" s="12">
        <v>43100.37</v>
      </c>
      <c r="H26" s="9">
        <v>39725.68</v>
      </c>
      <c r="I26" s="9">
        <v>31992.59</v>
      </c>
      <c r="J26" s="9">
        <v>42126.26</v>
      </c>
      <c r="K26" s="9">
        <v>109798.62</v>
      </c>
      <c r="L26" s="9">
        <v>0</v>
      </c>
      <c r="M26" s="9">
        <v>0</v>
      </c>
      <c r="N26" s="9">
        <v>0</v>
      </c>
    </row>
    <row r="27" spans="1:14" x14ac:dyDescent="0.25">
      <c r="A27" s="11" t="s">
        <v>23</v>
      </c>
      <c r="B27" s="12">
        <f t="shared" si="4"/>
        <v>83172.930000000008</v>
      </c>
      <c r="C27" s="12">
        <v>305.62</v>
      </c>
      <c r="D27" s="12">
        <v>184.08</v>
      </c>
      <c r="E27" s="9">
        <v>663.16</v>
      </c>
      <c r="F27" s="9">
        <v>379.97</v>
      </c>
      <c r="G27" s="9">
        <v>688.54</v>
      </c>
      <c r="H27" s="9">
        <v>79529.06</v>
      </c>
      <c r="I27" s="9">
        <v>601.79999999999995</v>
      </c>
      <c r="J27" s="9">
        <v>495.6</v>
      </c>
      <c r="K27" s="9">
        <v>325.10000000000002</v>
      </c>
      <c r="L27" s="9">
        <v>0</v>
      </c>
      <c r="M27" s="9">
        <v>0</v>
      </c>
      <c r="N27" s="9">
        <v>0</v>
      </c>
    </row>
    <row r="28" spans="1:14" ht="24" x14ac:dyDescent="0.25">
      <c r="A28" s="11" t="s">
        <v>24</v>
      </c>
      <c r="B28" s="12">
        <f t="shared" si="4"/>
        <v>474549.51999999996</v>
      </c>
      <c r="C28" s="12">
        <v>23579.89</v>
      </c>
      <c r="D28" s="12">
        <v>100072.57</v>
      </c>
      <c r="E28" s="16">
        <v>38254.699999999997</v>
      </c>
      <c r="F28" s="12">
        <v>60608.14</v>
      </c>
      <c r="G28" s="12">
        <v>49195.3</v>
      </c>
      <c r="H28" s="9">
        <v>42784.38</v>
      </c>
      <c r="I28" s="9">
        <v>36861.26</v>
      </c>
      <c r="J28" s="9">
        <v>58338.55</v>
      </c>
      <c r="K28" s="9">
        <v>64854.73</v>
      </c>
      <c r="L28" s="9">
        <v>0</v>
      </c>
      <c r="M28" s="9">
        <v>0</v>
      </c>
      <c r="N28" s="9">
        <v>0</v>
      </c>
    </row>
    <row r="29" spans="1:14" ht="24" x14ac:dyDescent="0.25">
      <c r="A29" s="11" t="s">
        <v>25</v>
      </c>
      <c r="B29" s="12">
        <f t="shared" si="4"/>
        <v>62301.609999999993</v>
      </c>
      <c r="C29" s="16">
        <v>8915.49</v>
      </c>
      <c r="D29" s="12">
        <v>1239</v>
      </c>
      <c r="E29" s="12">
        <v>21692.400000000001</v>
      </c>
      <c r="F29" s="12">
        <v>826</v>
      </c>
      <c r="G29" s="12">
        <v>1439</v>
      </c>
      <c r="H29" s="9">
        <v>1664.7</v>
      </c>
      <c r="I29" s="9">
        <v>1699.2</v>
      </c>
      <c r="J29" s="9">
        <v>23976.22</v>
      </c>
      <c r="K29" s="9">
        <v>849.6</v>
      </c>
      <c r="L29" s="9">
        <v>0</v>
      </c>
      <c r="M29" s="9">
        <v>0</v>
      </c>
      <c r="N29" s="9">
        <v>0</v>
      </c>
    </row>
    <row r="30" spans="1:14" ht="24" x14ac:dyDescent="0.25">
      <c r="A30" s="11" t="s">
        <v>26</v>
      </c>
      <c r="B30" s="12">
        <f t="shared" si="4"/>
        <v>259041.37000000002</v>
      </c>
      <c r="C30" s="12">
        <v>6230.4</v>
      </c>
      <c r="D30" s="12">
        <v>28607.17</v>
      </c>
      <c r="E30" s="12">
        <v>37354.080000000002</v>
      </c>
      <c r="F30" s="12">
        <v>8160.88</v>
      </c>
      <c r="G30" s="12">
        <v>8255.2800000000007</v>
      </c>
      <c r="H30" s="9">
        <v>15380.44</v>
      </c>
      <c r="I30" s="9">
        <v>102418.46</v>
      </c>
      <c r="J30" s="9">
        <v>9175.92</v>
      </c>
      <c r="K30" s="9">
        <v>43458.74</v>
      </c>
      <c r="L30" s="9">
        <v>0</v>
      </c>
      <c r="M30" s="9">
        <v>0</v>
      </c>
      <c r="N30" s="9">
        <v>0</v>
      </c>
    </row>
    <row r="31" spans="1:14" ht="24" x14ac:dyDescent="0.25">
      <c r="A31" s="11" t="s">
        <v>27</v>
      </c>
      <c r="B31" s="12">
        <f t="shared" si="4"/>
        <v>4816.01</v>
      </c>
      <c r="C31" s="9">
        <v>0</v>
      </c>
      <c r="D31" s="12">
        <v>277</v>
      </c>
      <c r="E31" s="12">
        <v>2230.0100000000002</v>
      </c>
      <c r="F31" s="12">
        <v>0</v>
      </c>
      <c r="G31" s="12">
        <v>480</v>
      </c>
      <c r="H31" s="9">
        <v>0</v>
      </c>
      <c r="I31" s="9">
        <v>0</v>
      </c>
      <c r="J31" s="9">
        <v>1829</v>
      </c>
      <c r="K31" s="9">
        <v>0</v>
      </c>
      <c r="L31" s="9">
        <v>0</v>
      </c>
      <c r="M31" s="9">
        <v>0</v>
      </c>
      <c r="N31" s="9">
        <v>0</v>
      </c>
    </row>
    <row r="32" spans="1:14" ht="35.25" customHeight="1" x14ac:dyDescent="0.25">
      <c r="A32" s="11" t="s">
        <v>28</v>
      </c>
      <c r="B32" s="12">
        <f t="shared" si="4"/>
        <v>4792883.68</v>
      </c>
      <c r="C32" s="12">
        <v>437281.43</v>
      </c>
      <c r="D32" s="12">
        <v>485066.71</v>
      </c>
      <c r="E32" s="12">
        <v>513587.44</v>
      </c>
      <c r="F32" s="12">
        <v>636409.63</v>
      </c>
      <c r="G32" s="12">
        <v>481121.73</v>
      </c>
      <c r="H32" s="12">
        <v>525685.63</v>
      </c>
      <c r="I32" s="12">
        <v>479321.73</v>
      </c>
      <c r="J32" s="9">
        <v>552999.75</v>
      </c>
      <c r="K32" s="9">
        <v>681409.63</v>
      </c>
      <c r="L32" s="9">
        <v>0</v>
      </c>
      <c r="M32" s="9">
        <v>0</v>
      </c>
      <c r="N32" s="9">
        <v>0</v>
      </c>
    </row>
    <row r="33" spans="1:14" ht="33.75" customHeight="1" x14ac:dyDescent="0.25">
      <c r="A33" s="11" t="s">
        <v>29</v>
      </c>
      <c r="B33" s="12">
        <f t="shared" si="4"/>
        <v>0</v>
      </c>
      <c r="C33" s="9">
        <v>0</v>
      </c>
      <c r="D33" s="13">
        <v>0</v>
      </c>
      <c r="E33" s="14">
        <v>0</v>
      </c>
      <c r="F33" s="14">
        <v>0</v>
      </c>
      <c r="G33" s="14">
        <v>0</v>
      </c>
      <c r="H33" s="14">
        <v>0</v>
      </c>
      <c r="I33" s="17">
        <v>0</v>
      </c>
      <c r="J33" s="17">
        <v>0</v>
      </c>
      <c r="K33" s="17">
        <v>0</v>
      </c>
      <c r="M33" s="19">
        <v>0</v>
      </c>
    </row>
    <row r="34" spans="1:14" ht="33" customHeight="1" x14ac:dyDescent="0.25">
      <c r="A34" s="11" t="s">
        <v>30</v>
      </c>
      <c r="B34" s="12">
        <f t="shared" si="4"/>
        <v>448319</v>
      </c>
      <c r="C34" s="12">
        <v>7912.52</v>
      </c>
      <c r="D34" s="12">
        <v>33744.559999999998</v>
      </c>
      <c r="E34" s="12">
        <v>105364.57</v>
      </c>
      <c r="F34" s="12">
        <v>29620.44</v>
      </c>
      <c r="G34" s="12">
        <v>40964.75</v>
      </c>
      <c r="H34" s="12">
        <v>64704.51</v>
      </c>
      <c r="I34" s="12">
        <v>9583.81</v>
      </c>
      <c r="J34" s="9">
        <v>43727.68</v>
      </c>
      <c r="K34" s="9">
        <v>112696.16</v>
      </c>
      <c r="L34" s="9">
        <v>0</v>
      </c>
      <c r="M34" s="9">
        <v>0</v>
      </c>
      <c r="N34" s="9">
        <v>0</v>
      </c>
    </row>
    <row r="35" spans="1:14" s="15" customFormat="1" ht="12" x14ac:dyDescent="0.2">
      <c r="A35" s="36" t="s">
        <v>31</v>
      </c>
      <c r="B35" s="6">
        <f>+C35+D35+E35+F35+G35+H35+I35+J35+K35+L35+N35+M35</f>
        <v>2535095.61</v>
      </c>
      <c r="C35" s="6">
        <f>+C36+C41</f>
        <v>106468.75</v>
      </c>
      <c r="D35" s="6">
        <f>+D36+D41</f>
        <v>538114.11</v>
      </c>
      <c r="E35" s="6">
        <f>+E36+E41</f>
        <v>77813.75</v>
      </c>
      <c r="F35" s="6">
        <f>+F36+F41+F50</f>
        <v>153448.75</v>
      </c>
      <c r="G35" s="6">
        <f>SUM(G36:G41)</f>
        <v>1221381.25</v>
      </c>
      <c r="H35" s="6">
        <f>SUM(H36:H50)</f>
        <v>405144.75</v>
      </c>
      <c r="I35" s="21">
        <f>SUM(I36:I62)</f>
        <v>-308065.25</v>
      </c>
      <c r="J35" s="21">
        <f t="shared" ref="J35:N35" si="5">SUM(J36:J62)</f>
        <v>145074.75</v>
      </c>
      <c r="K35" s="21">
        <f>SUM(K36:K50)</f>
        <v>195714.75</v>
      </c>
      <c r="L35" s="21">
        <f t="shared" si="5"/>
        <v>0</v>
      </c>
      <c r="M35" s="21">
        <f t="shared" si="5"/>
        <v>0</v>
      </c>
      <c r="N35" s="21">
        <f t="shared" si="5"/>
        <v>0</v>
      </c>
    </row>
    <row r="36" spans="1:14" ht="24" x14ac:dyDescent="0.25">
      <c r="A36" s="11" t="s">
        <v>32</v>
      </c>
      <c r="B36" s="12">
        <f>+C36+D36+E36+F36+G36+H36+I36+J36+K36</f>
        <v>1403662.8599999999</v>
      </c>
      <c r="C36" s="12">
        <v>70000</v>
      </c>
      <c r="D36" s="12">
        <v>501645.36</v>
      </c>
      <c r="E36" s="12">
        <v>41345</v>
      </c>
      <c r="F36" s="12">
        <v>116980</v>
      </c>
      <c r="G36" s="12">
        <v>1184912.5</v>
      </c>
      <c r="H36" s="9">
        <v>0</v>
      </c>
      <c r="I36" s="9">
        <v>-600580</v>
      </c>
      <c r="J36" s="9">
        <v>19360</v>
      </c>
      <c r="K36" s="9">
        <v>70000</v>
      </c>
      <c r="L36" s="9">
        <v>0</v>
      </c>
      <c r="M36" s="9">
        <v>0</v>
      </c>
      <c r="N36" s="9">
        <v>0</v>
      </c>
    </row>
    <row r="37" spans="1:14" ht="36" hidden="1" x14ac:dyDescent="0.25">
      <c r="A37" s="11" t="s">
        <v>33</v>
      </c>
      <c r="B37" s="12">
        <f t="shared" ref="B37:B83" si="6">+C37+D37+E37+F37+G37+H37+I37</f>
        <v>0</v>
      </c>
      <c r="C37" s="9">
        <v>0</v>
      </c>
      <c r="D37" s="12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ht="36" hidden="1" x14ac:dyDescent="0.25">
      <c r="A38" s="11" t="s">
        <v>34</v>
      </c>
      <c r="B38" s="12">
        <f t="shared" si="6"/>
        <v>0</v>
      </c>
      <c r="C38" s="9">
        <v>0</v>
      </c>
      <c r="D38" s="12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ht="36" hidden="1" x14ac:dyDescent="0.25">
      <c r="A39" s="11" t="s">
        <v>35</v>
      </c>
      <c r="B39" s="12">
        <f t="shared" si="6"/>
        <v>0</v>
      </c>
      <c r="C39" s="9">
        <v>0</v>
      </c>
      <c r="D39" s="13">
        <v>0</v>
      </c>
      <c r="E39" s="17">
        <v>0</v>
      </c>
      <c r="F39" s="17">
        <v>0</v>
      </c>
      <c r="H39" s="18">
        <v>0</v>
      </c>
      <c r="I39" s="17">
        <v>0</v>
      </c>
      <c r="J39" s="17">
        <v>0</v>
      </c>
      <c r="K39" s="17">
        <v>0</v>
      </c>
      <c r="L39" s="17">
        <v>0</v>
      </c>
      <c r="M39" s="20">
        <v>0</v>
      </c>
      <c r="N39" s="20">
        <v>0</v>
      </c>
    </row>
    <row r="40" spans="1:14" ht="36" hidden="1" x14ac:dyDescent="0.25">
      <c r="A40" s="11" t="s">
        <v>36</v>
      </c>
      <c r="B40" s="12">
        <f t="shared" si="6"/>
        <v>0</v>
      </c>
      <c r="C40" s="9">
        <v>0</v>
      </c>
      <c r="D40" s="12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ht="24" x14ac:dyDescent="0.25">
      <c r="A41" s="11" t="s">
        <v>37</v>
      </c>
      <c r="B41" s="12">
        <f>+C41+D41+E41+F41+G41+H41+I41+J41+K41</f>
        <v>1131432.75</v>
      </c>
      <c r="C41" s="12">
        <v>36468.75</v>
      </c>
      <c r="D41" s="12">
        <v>36468.75</v>
      </c>
      <c r="E41" s="12">
        <v>36468.75</v>
      </c>
      <c r="F41" s="12">
        <v>36468.75</v>
      </c>
      <c r="G41" s="12">
        <v>36468.75</v>
      </c>
      <c r="H41" s="9">
        <v>405144.75</v>
      </c>
      <c r="I41" s="9">
        <v>292514.75</v>
      </c>
      <c r="J41" s="9">
        <v>125714.75</v>
      </c>
      <c r="K41" s="9">
        <v>125714.75</v>
      </c>
      <c r="L41" s="9">
        <v>0</v>
      </c>
      <c r="M41" s="9">
        <v>0</v>
      </c>
      <c r="N41" s="9">
        <v>0</v>
      </c>
    </row>
    <row r="42" spans="1:14" ht="36" hidden="1" x14ac:dyDescent="0.25">
      <c r="A42" s="11" t="s">
        <v>38</v>
      </c>
      <c r="B42" s="12">
        <f t="shared" si="6"/>
        <v>0</v>
      </c>
      <c r="C42" s="9">
        <v>0</v>
      </c>
      <c r="D42" s="13">
        <v>0</v>
      </c>
      <c r="E42" s="17">
        <v>0</v>
      </c>
      <c r="F42" s="17">
        <v>0</v>
      </c>
      <c r="G42" s="18">
        <v>0</v>
      </c>
      <c r="H42" s="18">
        <v>0</v>
      </c>
      <c r="I42" s="17">
        <v>0</v>
      </c>
      <c r="J42" s="17">
        <v>0</v>
      </c>
      <c r="K42" s="17">
        <v>0</v>
      </c>
      <c r="L42" s="17">
        <v>0</v>
      </c>
      <c r="M42" s="20">
        <v>0</v>
      </c>
      <c r="N42" s="20">
        <v>0</v>
      </c>
    </row>
    <row r="43" spans="1:14" x14ac:dyDescent="0.25">
      <c r="A43" s="36" t="s">
        <v>39</v>
      </c>
      <c r="B43" s="6">
        <f>+C43+D43+E43+F43+G43+H43+I43+J43++K43+L43+M43+N43</f>
        <v>0</v>
      </c>
      <c r="C43" s="9">
        <v>0</v>
      </c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20">
        <v>0</v>
      </c>
      <c r="N43" s="20">
        <v>0</v>
      </c>
    </row>
    <row r="44" spans="1:14" ht="24" hidden="1" x14ac:dyDescent="0.25">
      <c r="A44" s="11" t="s">
        <v>40</v>
      </c>
      <c r="B44" s="12">
        <f t="shared" si="6"/>
        <v>0</v>
      </c>
      <c r="C44" s="9">
        <v>0</v>
      </c>
      <c r="D44" s="13">
        <v>0</v>
      </c>
      <c r="E44" s="14">
        <v>0</v>
      </c>
      <c r="F44" s="17">
        <v>0</v>
      </c>
      <c r="G44" s="18">
        <v>0</v>
      </c>
      <c r="H44" s="18">
        <v>0</v>
      </c>
      <c r="I44" s="17">
        <v>0</v>
      </c>
      <c r="J44" s="17">
        <v>0</v>
      </c>
      <c r="K44" s="17">
        <v>0</v>
      </c>
      <c r="L44" s="17">
        <v>0</v>
      </c>
      <c r="M44" s="20">
        <v>0</v>
      </c>
      <c r="N44" s="20">
        <v>0</v>
      </c>
    </row>
    <row r="45" spans="1:14" ht="36" hidden="1" x14ac:dyDescent="0.25">
      <c r="A45" s="11" t="s">
        <v>41</v>
      </c>
      <c r="B45" s="12">
        <f t="shared" si="6"/>
        <v>0</v>
      </c>
      <c r="C45" s="9">
        <v>0</v>
      </c>
      <c r="D45" s="13">
        <v>0</v>
      </c>
      <c r="E45" s="14">
        <v>0</v>
      </c>
      <c r="F45" s="17">
        <v>0</v>
      </c>
      <c r="G45" s="18">
        <v>0</v>
      </c>
      <c r="H45" s="18">
        <v>0</v>
      </c>
      <c r="I45" s="17">
        <v>0</v>
      </c>
      <c r="J45" s="17">
        <v>0</v>
      </c>
      <c r="K45" s="17">
        <v>0</v>
      </c>
      <c r="L45" s="17">
        <v>0</v>
      </c>
      <c r="M45" s="20">
        <v>0</v>
      </c>
      <c r="N45" s="20">
        <v>0</v>
      </c>
    </row>
    <row r="46" spans="1:14" ht="36" hidden="1" x14ac:dyDescent="0.25">
      <c r="A46" s="11" t="s">
        <v>42</v>
      </c>
      <c r="B46" s="6">
        <f t="shared" si="6"/>
        <v>0</v>
      </c>
      <c r="C46" s="9">
        <v>0</v>
      </c>
      <c r="D46" s="13">
        <v>0</v>
      </c>
      <c r="E46" s="14">
        <v>0</v>
      </c>
      <c r="F46" s="17">
        <v>0</v>
      </c>
      <c r="G46" s="18">
        <v>0</v>
      </c>
      <c r="H46" s="18">
        <v>0</v>
      </c>
      <c r="I46" s="17">
        <v>0</v>
      </c>
      <c r="J46" s="17">
        <v>0</v>
      </c>
      <c r="K46" s="17">
        <v>0</v>
      </c>
      <c r="L46" s="17">
        <v>0</v>
      </c>
      <c r="M46" s="20">
        <v>0</v>
      </c>
      <c r="N46" s="20">
        <v>0</v>
      </c>
    </row>
    <row r="47" spans="1:14" ht="36" hidden="1" x14ac:dyDescent="0.25">
      <c r="A47" s="11" t="s">
        <v>43</v>
      </c>
      <c r="B47" s="12">
        <f t="shared" si="6"/>
        <v>0</v>
      </c>
      <c r="C47" s="9">
        <v>0</v>
      </c>
      <c r="D47" s="13">
        <v>0</v>
      </c>
      <c r="E47" s="14">
        <v>0</v>
      </c>
      <c r="F47" s="17">
        <v>0</v>
      </c>
      <c r="G47" s="18">
        <v>0</v>
      </c>
      <c r="H47" s="18">
        <v>0</v>
      </c>
      <c r="I47" s="17">
        <v>0</v>
      </c>
      <c r="J47" s="17">
        <v>0</v>
      </c>
      <c r="K47" s="17">
        <v>0</v>
      </c>
      <c r="L47" s="17">
        <v>0</v>
      </c>
      <c r="M47" s="20">
        <v>0</v>
      </c>
      <c r="N47" s="20">
        <v>0</v>
      </c>
    </row>
    <row r="48" spans="1:14" ht="36" hidden="1" x14ac:dyDescent="0.25">
      <c r="A48" s="11" t="s">
        <v>44</v>
      </c>
      <c r="B48" s="12">
        <f t="shared" si="6"/>
        <v>0</v>
      </c>
      <c r="C48" s="9">
        <v>0</v>
      </c>
      <c r="D48" s="13">
        <v>0</v>
      </c>
      <c r="E48" s="14">
        <v>0</v>
      </c>
      <c r="F48" s="17">
        <v>0</v>
      </c>
      <c r="G48" s="18">
        <v>0</v>
      </c>
      <c r="H48" s="18">
        <v>0</v>
      </c>
      <c r="I48" s="17">
        <v>0</v>
      </c>
      <c r="J48" s="17">
        <v>0</v>
      </c>
      <c r="K48" s="17">
        <v>0</v>
      </c>
      <c r="L48" s="17">
        <v>0</v>
      </c>
      <c r="M48" s="20">
        <v>0</v>
      </c>
      <c r="N48" s="20">
        <v>0</v>
      </c>
    </row>
    <row r="49" spans="1:14" ht="24" hidden="1" x14ac:dyDescent="0.25">
      <c r="A49" s="11" t="s">
        <v>45</v>
      </c>
      <c r="B49" s="6">
        <f t="shared" si="6"/>
        <v>0</v>
      </c>
      <c r="C49" s="9">
        <v>0</v>
      </c>
      <c r="D49" s="13">
        <v>0</v>
      </c>
      <c r="E49" s="14">
        <v>0</v>
      </c>
      <c r="F49" s="17">
        <v>0</v>
      </c>
      <c r="G49" s="18">
        <v>0</v>
      </c>
      <c r="H49" s="18">
        <v>0</v>
      </c>
      <c r="I49" s="17">
        <v>0</v>
      </c>
      <c r="J49" s="17">
        <v>0</v>
      </c>
      <c r="K49" s="17">
        <v>0</v>
      </c>
      <c r="L49" s="17">
        <v>0</v>
      </c>
      <c r="M49" s="20">
        <v>0</v>
      </c>
      <c r="N49" s="20">
        <v>0</v>
      </c>
    </row>
    <row r="50" spans="1:14" ht="36" x14ac:dyDescent="0.25">
      <c r="A50" s="11" t="s">
        <v>46</v>
      </c>
      <c r="B50" s="12">
        <f>+C50+D50+E50+F50+G50+H50+I50+J50++K50</f>
        <v>0</v>
      </c>
      <c r="C50" s="9">
        <v>0</v>
      </c>
      <c r="D50" s="13">
        <v>0</v>
      </c>
      <c r="E50" s="14">
        <v>0</v>
      </c>
      <c r="F50" s="17">
        <v>0</v>
      </c>
      <c r="G50" s="18">
        <v>0</v>
      </c>
      <c r="H50" s="18">
        <v>0</v>
      </c>
      <c r="I50" s="17">
        <v>0</v>
      </c>
      <c r="J50" s="17">
        <v>0</v>
      </c>
      <c r="K50" s="17">
        <v>0</v>
      </c>
      <c r="L50" s="17">
        <v>0</v>
      </c>
      <c r="M50" s="20">
        <v>0</v>
      </c>
      <c r="N50" s="20">
        <v>0</v>
      </c>
    </row>
    <row r="51" spans="1:14" s="10" customFormat="1" ht="24" x14ac:dyDescent="0.2">
      <c r="A51" s="37" t="s">
        <v>47</v>
      </c>
      <c r="B51" s="6">
        <f>+C51+D51+E51+F51+G51+H51+I51+J51+K51+L51+M51+N51</f>
        <v>1713632.59</v>
      </c>
      <c r="C51" s="9">
        <v>0</v>
      </c>
      <c r="D51" s="6">
        <f>+D52</f>
        <v>0</v>
      </c>
      <c r="E51" s="6">
        <f>+E52</f>
        <v>7516.6</v>
      </c>
      <c r="F51" s="9">
        <v>0</v>
      </c>
      <c r="G51" s="6">
        <v>0</v>
      </c>
      <c r="H51" s="6">
        <f>SUM(H52:H56)</f>
        <v>7670</v>
      </c>
      <c r="I51" s="6">
        <f t="shared" ref="I51:N51" si="7">SUM(I52:I56)</f>
        <v>0</v>
      </c>
      <c r="J51" s="6">
        <f t="shared" si="7"/>
        <v>0</v>
      </c>
      <c r="K51" s="6">
        <f t="shared" si="7"/>
        <v>1698445.99</v>
      </c>
      <c r="L51" s="6">
        <f t="shared" si="7"/>
        <v>0</v>
      </c>
      <c r="M51" s="6">
        <f t="shared" si="7"/>
        <v>0</v>
      </c>
      <c r="N51" s="6">
        <f t="shared" si="7"/>
        <v>0</v>
      </c>
    </row>
    <row r="52" spans="1:14" x14ac:dyDescent="0.25">
      <c r="A52" s="11" t="s">
        <v>48</v>
      </c>
      <c r="B52" s="12">
        <f>+C52+D52+E52+F52+G52+H52+I52+J52+K52+L52+M52+N52</f>
        <v>128609.61</v>
      </c>
      <c r="C52" s="9">
        <v>0</v>
      </c>
      <c r="D52" s="12">
        <v>0</v>
      </c>
      <c r="E52" s="12">
        <v>7516.6</v>
      </c>
      <c r="F52" s="9">
        <v>0</v>
      </c>
      <c r="G52" s="9">
        <v>0</v>
      </c>
      <c r="H52" s="9">
        <v>7670</v>
      </c>
      <c r="I52" s="9">
        <v>0</v>
      </c>
      <c r="J52" s="9">
        <v>0</v>
      </c>
      <c r="K52" s="9">
        <v>113423.01</v>
      </c>
      <c r="L52" s="9">
        <v>0</v>
      </c>
      <c r="M52" s="9">
        <v>0</v>
      </c>
      <c r="N52" s="9">
        <v>0</v>
      </c>
    </row>
    <row r="53" spans="1:14" ht="24" hidden="1" x14ac:dyDescent="0.25">
      <c r="A53" s="11" t="s">
        <v>49</v>
      </c>
      <c r="B53" s="12">
        <f t="shared" si="6"/>
        <v>0</v>
      </c>
      <c r="C53" s="9">
        <v>0</v>
      </c>
      <c r="D53" s="13">
        <v>0</v>
      </c>
      <c r="E53" s="14">
        <v>0</v>
      </c>
      <c r="F53" s="14">
        <v>0</v>
      </c>
      <c r="G53" s="18">
        <v>0</v>
      </c>
      <c r="H53" s="18">
        <v>0</v>
      </c>
      <c r="I53" s="17">
        <v>0</v>
      </c>
      <c r="J53" s="17">
        <v>0</v>
      </c>
      <c r="K53" s="17">
        <v>0</v>
      </c>
      <c r="L53" s="17">
        <v>0</v>
      </c>
      <c r="M53" s="20">
        <v>0</v>
      </c>
      <c r="N53" s="20">
        <v>0</v>
      </c>
    </row>
    <row r="54" spans="1:14" ht="24" hidden="1" x14ac:dyDescent="0.25">
      <c r="A54" s="11" t="s">
        <v>50</v>
      </c>
      <c r="B54" s="12">
        <f t="shared" si="6"/>
        <v>0</v>
      </c>
      <c r="C54" s="9">
        <v>0</v>
      </c>
      <c r="D54" s="13">
        <v>0</v>
      </c>
      <c r="E54" s="14">
        <v>0</v>
      </c>
      <c r="F54" s="14">
        <v>0</v>
      </c>
      <c r="G54" s="18">
        <v>0</v>
      </c>
      <c r="H54" s="18">
        <v>0</v>
      </c>
      <c r="I54" s="17">
        <v>0</v>
      </c>
      <c r="J54" s="17">
        <v>0</v>
      </c>
      <c r="K54" s="17">
        <v>0</v>
      </c>
      <c r="L54" s="17">
        <v>0</v>
      </c>
      <c r="M54" s="20">
        <v>0</v>
      </c>
      <c r="N54" s="20">
        <v>0</v>
      </c>
    </row>
    <row r="55" spans="1:14" ht="36" hidden="1" x14ac:dyDescent="0.25">
      <c r="A55" s="11" t="s">
        <v>51</v>
      </c>
      <c r="B55" s="12">
        <f t="shared" si="6"/>
        <v>0</v>
      </c>
      <c r="C55" s="9">
        <v>0</v>
      </c>
      <c r="D55" s="13">
        <v>0</v>
      </c>
      <c r="E55" s="14">
        <v>0</v>
      </c>
      <c r="F55" s="14">
        <v>0</v>
      </c>
      <c r="G55" s="18">
        <v>0</v>
      </c>
      <c r="H55" s="18">
        <v>0</v>
      </c>
      <c r="I55" s="17">
        <v>0</v>
      </c>
      <c r="J55" s="17">
        <v>0</v>
      </c>
      <c r="K55" s="17">
        <v>0</v>
      </c>
      <c r="L55" s="17">
        <v>0</v>
      </c>
      <c r="M55" s="20">
        <v>0</v>
      </c>
      <c r="N55" s="20">
        <v>0</v>
      </c>
    </row>
    <row r="56" spans="1:14" ht="24" x14ac:dyDescent="0.25">
      <c r="A56" s="11" t="s">
        <v>52</v>
      </c>
      <c r="B56" s="12">
        <f>+C56+D56+E56+F56+G56+H56+I56+J56+K56</f>
        <v>1585022.98</v>
      </c>
      <c r="C56" s="9">
        <v>0</v>
      </c>
      <c r="D56" s="13">
        <v>0</v>
      </c>
      <c r="E56" s="14">
        <v>0</v>
      </c>
      <c r="F56" s="14">
        <v>0</v>
      </c>
      <c r="G56" s="18">
        <v>0</v>
      </c>
      <c r="H56" s="18">
        <v>0</v>
      </c>
      <c r="I56" s="18">
        <v>0</v>
      </c>
      <c r="J56" s="18">
        <v>0</v>
      </c>
      <c r="K56" s="9">
        <v>1585022.98</v>
      </c>
      <c r="L56" s="18">
        <v>0</v>
      </c>
      <c r="M56" s="18">
        <v>0</v>
      </c>
      <c r="N56" s="18">
        <v>0</v>
      </c>
    </row>
    <row r="57" spans="1:14" ht="24" hidden="1" x14ac:dyDescent="0.25">
      <c r="A57" s="11" t="s">
        <v>53</v>
      </c>
      <c r="B57" s="12">
        <f t="shared" si="6"/>
        <v>0</v>
      </c>
      <c r="C57" s="9">
        <v>0</v>
      </c>
      <c r="D57" s="13">
        <v>0</v>
      </c>
      <c r="E57" s="14">
        <v>0</v>
      </c>
      <c r="F57" s="14">
        <v>0</v>
      </c>
      <c r="G57" s="18">
        <v>0</v>
      </c>
      <c r="H57" s="18">
        <v>0</v>
      </c>
      <c r="I57" s="17">
        <v>0</v>
      </c>
      <c r="J57" s="17">
        <v>0</v>
      </c>
      <c r="K57" s="17">
        <v>0</v>
      </c>
      <c r="L57" s="17">
        <v>0</v>
      </c>
      <c r="M57" s="20">
        <v>0</v>
      </c>
      <c r="N57" s="20">
        <v>0</v>
      </c>
    </row>
    <row r="58" spans="1:14" ht="24" hidden="1" x14ac:dyDescent="0.25">
      <c r="A58" s="11" t="s">
        <v>54</v>
      </c>
      <c r="B58" s="6">
        <f t="shared" si="6"/>
        <v>0</v>
      </c>
      <c r="C58" s="9">
        <v>0</v>
      </c>
      <c r="D58" s="13">
        <v>0</v>
      </c>
      <c r="E58" s="14">
        <v>0</v>
      </c>
      <c r="F58" s="14">
        <v>0</v>
      </c>
      <c r="G58" s="18">
        <v>0</v>
      </c>
      <c r="H58" s="18">
        <v>0</v>
      </c>
      <c r="I58" s="17">
        <v>0</v>
      </c>
      <c r="J58" s="17">
        <v>0</v>
      </c>
      <c r="K58" s="17">
        <v>0</v>
      </c>
      <c r="L58" s="17">
        <v>0</v>
      </c>
      <c r="M58" s="20">
        <v>0</v>
      </c>
      <c r="N58" s="20">
        <v>0</v>
      </c>
    </row>
    <row r="59" spans="1:14" hidden="1" x14ac:dyDescent="0.25">
      <c r="A59" s="11" t="s">
        <v>55</v>
      </c>
      <c r="B59" s="12">
        <f t="shared" si="6"/>
        <v>0</v>
      </c>
      <c r="C59" s="9">
        <v>0</v>
      </c>
      <c r="D59" s="13">
        <v>0</v>
      </c>
      <c r="E59" s="14">
        <v>0</v>
      </c>
      <c r="F59" s="14">
        <v>0</v>
      </c>
      <c r="G59" s="18">
        <v>0</v>
      </c>
      <c r="H59" s="18">
        <v>0</v>
      </c>
      <c r="I59" s="17">
        <v>0</v>
      </c>
      <c r="J59" s="17">
        <v>0</v>
      </c>
      <c r="K59" s="17">
        <v>0</v>
      </c>
      <c r="L59" s="17">
        <v>0</v>
      </c>
      <c r="M59" s="20">
        <v>0</v>
      </c>
      <c r="N59" s="20">
        <v>0</v>
      </c>
    </row>
    <row r="60" spans="1:14" ht="36" hidden="1" x14ac:dyDescent="0.25">
      <c r="A60" s="11" t="s">
        <v>56</v>
      </c>
      <c r="B60" s="12">
        <f t="shared" si="6"/>
        <v>0</v>
      </c>
      <c r="C60" s="9">
        <v>0</v>
      </c>
      <c r="D60" s="13">
        <v>0</v>
      </c>
      <c r="E60" s="14">
        <v>0</v>
      </c>
      <c r="F60" s="14">
        <v>0</v>
      </c>
      <c r="G60" s="18">
        <v>0</v>
      </c>
      <c r="H60" s="18">
        <v>0</v>
      </c>
      <c r="I60" s="17">
        <v>0</v>
      </c>
      <c r="J60" s="17">
        <v>0</v>
      </c>
      <c r="K60" s="17">
        <v>0</v>
      </c>
      <c r="L60" s="17">
        <v>0</v>
      </c>
      <c r="M60" s="20">
        <v>0</v>
      </c>
      <c r="N60" s="20">
        <v>0</v>
      </c>
    </row>
    <row r="61" spans="1:14" x14ac:dyDescent="0.25">
      <c r="A61" s="36" t="s">
        <v>57</v>
      </c>
      <c r="B61" s="6">
        <f>+C61+D61+E61+F61+G61+H61+I61+J61+K61+L61+M61+N61</f>
        <v>9942247.5</v>
      </c>
      <c r="C61" s="9">
        <v>0</v>
      </c>
      <c r="D61" s="13">
        <v>0</v>
      </c>
      <c r="E61" s="22">
        <f>+E62</f>
        <v>9942247.5</v>
      </c>
      <c r="F61" s="14">
        <v>0</v>
      </c>
      <c r="G61" s="22">
        <v>0</v>
      </c>
      <c r="H61" s="6">
        <f>SUM(H62)</f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20">
        <v>0</v>
      </c>
    </row>
    <row r="62" spans="1:14" ht="14.25" customHeight="1" x14ac:dyDescent="0.25">
      <c r="A62" s="11" t="s">
        <v>58</v>
      </c>
      <c r="B62" s="12">
        <f>+C62+D62+E62+F62+G62+H62+I62+J62+K62+L62+M62+N62</f>
        <v>9942247.5</v>
      </c>
      <c r="C62" s="9">
        <v>0</v>
      </c>
      <c r="D62" s="13">
        <v>0</v>
      </c>
      <c r="E62" s="14">
        <v>9942247.5</v>
      </c>
      <c r="F62" s="14">
        <v>0</v>
      </c>
      <c r="G62" s="18">
        <v>0</v>
      </c>
      <c r="H62" s="18">
        <v>0</v>
      </c>
      <c r="I62" s="17">
        <v>0</v>
      </c>
      <c r="J62" s="17">
        <v>0</v>
      </c>
      <c r="K62" s="17">
        <v>0</v>
      </c>
      <c r="L62" s="17">
        <v>0</v>
      </c>
      <c r="M62" s="20">
        <v>0</v>
      </c>
      <c r="N62" s="20">
        <v>0</v>
      </c>
    </row>
    <row r="63" spans="1:14" hidden="1" x14ac:dyDescent="0.25">
      <c r="A63" s="11" t="s">
        <v>59</v>
      </c>
      <c r="B63" s="12">
        <f t="shared" si="6"/>
        <v>0</v>
      </c>
      <c r="C63" s="9">
        <v>0</v>
      </c>
      <c r="D63" s="14">
        <v>0</v>
      </c>
      <c r="E63" s="14">
        <v>0</v>
      </c>
      <c r="F63" s="14">
        <v>0</v>
      </c>
      <c r="G63" s="18">
        <v>0</v>
      </c>
      <c r="H63" s="18">
        <v>0</v>
      </c>
      <c r="I63" s="17">
        <v>0</v>
      </c>
      <c r="J63" s="17">
        <v>0</v>
      </c>
      <c r="K63" s="17">
        <v>0</v>
      </c>
      <c r="L63" s="17">
        <v>0</v>
      </c>
      <c r="M63" s="20">
        <v>0</v>
      </c>
      <c r="N63" s="20">
        <v>0</v>
      </c>
    </row>
    <row r="64" spans="1:14" ht="24" hidden="1" x14ac:dyDescent="0.25">
      <c r="A64" s="11" t="s">
        <v>60</v>
      </c>
      <c r="B64" s="6">
        <f t="shared" si="6"/>
        <v>0</v>
      </c>
      <c r="C64" s="9">
        <v>0</v>
      </c>
      <c r="D64" s="14">
        <v>0</v>
      </c>
      <c r="E64" s="14">
        <v>0</v>
      </c>
      <c r="F64" s="14">
        <v>0</v>
      </c>
      <c r="G64" s="18">
        <v>0</v>
      </c>
      <c r="H64" s="18">
        <v>0</v>
      </c>
      <c r="I64" s="17">
        <v>0</v>
      </c>
      <c r="J64" s="17">
        <v>0</v>
      </c>
      <c r="K64" s="17">
        <v>0</v>
      </c>
      <c r="L64" s="17">
        <v>0</v>
      </c>
      <c r="M64" s="20">
        <v>0</v>
      </c>
      <c r="N64" s="20">
        <v>0</v>
      </c>
    </row>
    <row r="65" spans="1:14" ht="5.25" hidden="1" customHeight="1" x14ac:dyDescent="0.25">
      <c r="A65" s="11" t="s">
        <v>61</v>
      </c>
      <c r="B65" s="12">
        <f t="shared" si="6"/>
        <v>0</v>
      </c>
      <c r="C65" s="9">
        <v>0</v>
      </c>
      <c r="D65" s="14">
        <v>0</v>
      </c>
      <c r="E65" s="14">
        <v>0</v>
      </c>
      <c r="F65" s="14">
        <v>0</v>
      </c>
      <c r="G65" s="18">
        <v>0</v>
      </c>
      <c r="H65" s="18">
        <v>0</v>
      </c>
      <c r="I65" s="17">
        <v>0</v>
      </c>
      <c r="J65" s="17">
        <v>0</v>
      </c>
      <c r="K65" s="17">
        <v>0</v>
      </c>
      <c r="L65" s="17">
        <v>0</v>
      </c>
      <c r="M65" s="20">
        <v>0</v>
      </c>
      <c r="N65" s="20">
        <v>0</v>
      </c>
    </row>
    <row r="66" spans="1:14" ht="5.25" hidden="1" customHeight="1" x14ac:dyDescent="0.25">
      <c r="A66" s="36" t="s">
        <v>62</v>
      </c>
      <c r="B66" s="12">
        <f t="shared" si="6"/>
        <v>0</v>
      </c>
      <c r="C66" s="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20">
        <v>0</v>
      </c>
    </row>
    <row r="67" spans="1:14" ht="4.5" hidden="1" customHeight="1" x14ac:dyDescent="0.25">
      <c r="A67" s="11" t="s">
        <v>63</v>
      </c>
      <c r="B67" s="6">
        <f t="shared" si="6"/>
        <v>0</v>
      </c>
      <c r="C67" s="9">
        <v>0</v>
      </c>
      <c r="D67" s="14">
        <v>0</v>
      </c>
      <c r="E67" s="14">
        <v>0</v>
      </c>
      <c r="F67" s="14">
        <v>0</v>
      </c>
      <c r="G67" s="18">
        <v>0</v>
      </c>
      <c r="H67" s="18">
        <v>0</v>
      </c>
      <c r="I67" s="17">
        <v>0</v>
      </c>
      <c r="J67" s="17">
        <v>0</v>
      </c>
      <c r="K67" s="17">
        <v>0</v>
      </c>
      <c r="L67" s="17">
        <v>0</v>
      </c>
      <c r="M67" s="20">
        <v>0</v>
      </c>
      <c r="N67" s="20">
        <v>0</v>
      </c>
    </row>
    <row r="68" spans="1:14" ht="4.5" hidden="1" customHeight="1" x14ac:dyDescent="0.25">
      <c r="A68" s="11" t="s">
        <v>64</v>
      </c>
      <c r="B68" s="12">
        <f t="shared" si="6"/>
        <v>0</v>
      </c>
      <c r="C68" s="9">
        <v>0</v>
      </c>
      <c r="D68" s="14">
        <v>0</v>
      </c>
      <c r="E68" s="14">
        <v>0</v>
      </c>
      <c r="F68" s="14">
        <v>0</v>
      </c>
      <c r="G68" s="18">
        <v>0</v>
      </c>
      <c r="H68" s="18">
        <v>0</v>
      </c>
      <c r="I68" s="17">
        <v>0</v>
      </c>
      <c r="J68" s="17">
        <v>0</v>
      </c>
      <c r="K68" s="17">
        <v>0</v>
      </c>
      <c r="L68" s="17">
        <v>0</v>
      </c>
      <c r="M68" s="20">
        <v>0</v>
      </c>
      <c r="N68" s="20">
        <v>0</v>
      </c>
    </row>
    <row r="69" spans="1:14" ht="3.75" hidden="1" customHeight="1" x14ac:dyDescent="0.25">
      <c r="A69" s="36" t="s">
        <v>65</v>
      </c>
      <c r="B69" s="12">
        <f t="shared" si="6"/>
        <v>0</v>
      </c>
      <c r="C69" s="9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20">
        <v>0</v>
      </c>
    </row>
    <row r="70" spans="1:14" ht="5.25" hidden="1" customHeight="1" x14ac:dyDescent="0.25">
      <c r="A70" s="11" t="s">
        <v>66</v>
      </c>
      <c r="B70" s="6">
        <f t="shared" si="6"/>
        <v>0</v>
      </c>
      <c r="C70" s="9">
        <v>0</v>
      </c>
      <c r="D70" s="14">
        <v>0</v>
      </c>
      <c r="E70" s="14">
        <v>0</v>
      </c>
      <c r="F70" s="14">
        <v>0</v>
      </c>
      <c r="G70" s="18">
        <v>0</v>
      </c>
      <c r="H70" s="18">
        <v>0</v>
      </c>
      <c r="I70" s="17">
        <v>0</v>
      </c>
      <c r="J70" s="17">
        <v>0</v>
      </c>
      <c r="K70" s="17">
        <v>0</v>
      </c>
      <c r="L70" s="17">
        <v>0</v>
      </c>
      <c r="M70" s="20">
        <v>0</v>
      </c>
      <c r="N70" s="20">
        <v>0</v>
      </c>
    </row>
    <row r="71" spans="1:14" ht="4.5" hidden="1" customHeight="1" x14ac:dyDescent="0.25">
      <c r="A71" s="11" t="s">
        <v>67</v>
      </c>
      <c r="B71" s="12">
        <f t="shared" si="6"/>
        <v>0</v>
      </c>
      <c r="C71" s="9">
        <v>0</v>
      </c>
      <c r="D71" s="14">
        <v>0</v>
      </c>
      <c r="E71" s="14">
        <v>0</v>
      </c>
      <c r="F71" s="14">
        <v>0</v>
      </c>
      <c r="G71" s="18">
        <v>0</v>
      </c>
      <c r="H71" s="18">
        <v>0</v>
      </c>
      <c r="I71" s="17">
        <v>0</v>
      </c>
      <c r="J71" s="17">
        <v>0</v>
      </c>
      <c r="K71" s="17">
        <v>0</v>
      </c>
      <c r="L71" s="17">
        <v>0</v>
      </c>
      <c r="M71" s="20">
        <v>0</v>
      </c>
      <c r="N71" s="20">
        <v>0</v>
      </c>
    </row>
    <row r="72" spans="1:14" ht="4.5" hidden="1" customHeight="1" x14ac:dyDescent="0.25">
      <c r="A72" s="11" t="s">
        <v>68</v>
      </c>
      <c r="B72" s="12">
        <f t="shared" si="6"/>
        <v>0</v>
      </c>
      <c r="C72" s="9">
        <v>0</v>
      </c>
      <c r="D72" s="14">
        <v>0</v>
      </c>
      <c r="E72" s="14">
        <v>0</v>
      </c>
      <c r="F72" s="14">
        <v>0</v>
      </c>
      <c r="G72" s="18">
        <v>0</v>
      </c>
      <c r="H72" s="18">
        <v>0</v>
      </c>
      <c r="I72" s="17">
        <v>0</v>
      </c>
      <c r="J72" s="17">
        <v>0</v>
      </c>
      <c r="K72" s="17">
        <v>0</v>
      </c>
      <c r="L72" s="17">
        <v>0</v>
      </c>
      <c r="M72" s="20">
        <v>0</v>
      </c>
      <c r="N72" s="20">
        <v>0</v>
      </c>
    </row>
    <row r="73" spans="1:14" s="23" customFormat="1" ht="18" customHeight="1" x14ac:dyDescent="0.25">
      <c r="A73" s="31" t="s">
        <v>69</v>
      </c>
      <c r="B73" s="6">
        <f>+C73+D73+E73+F73+G73+H73+I73+J73+K73+L73+M73+N73</f>
        <v>368796925.25999999</v>
      </c>
      <c r="C73" s="21">
        <f>+C35+C25+C15+C9</f>
        <v>34703438.469999999</v>
      </c>
      <c r="D73" s="21">
        <f>+D35+D25+D15+D9+D51</f>
        <v>34904751.32</v>
      </c>
      <c r="E73" s="21">
        <f>+E9+E15+E25+E35+E43+E51+E61</f>
        <v>46436551.840000004</v>
      </c>
      <c r="F73" s="21">
        <f>+F9+F15+F25+F35+F43+F51+F61</f>
        <v>34977922.120000005</v>
      </c>
      <c r="G73" s="21">
        <f>+G9+G15+G35+G25</f>
        <v>36098230.549999997</v>
      </c>
      <c r="H73" s="21">
        <f>+H9+H15+H25+H35+H51</f>
        <v>36015979.619999997</v>
      </c>
      <c r="I73" s="21">
        <f>+I9+I15+I25+I35</f>
        <v>45456983.090000004</v>
      </c>
      <c r="J73" s="21">
        <f>+J9+J15+J25+J35</f>
        <v>63301115.209999993</v>
      </c>
      <c r="K73" s="21">
        <f>+K9+K15+K25+K35+K51</f>
        <v>36901953.039999999</v>
      </c>
      <c r="L73" s="9">
        <f t="shared" ref="L73:N73" si="8">+L9+L15+L25+L35</f>
        <v>0</v>
      </c>
      <c r="M73" s="9">
        <f t="shared" si="8"/>
        <v>0</v>
      </c>
      <c r="N73" s="9">
        <f t="shared" si="8"/>
        <v>0</v>
      </c>
    </row>
    <row r="74" spans="1:14" ht="7.5" hidden="1" customHeight="1" x14ac:dyDescent="0.25">
      <c r="A74" s="28" t="s">
        <v>70</v>
      </c>
      <c r="B74" s="12">
        <f t="shared" si="6"/>
        <v>0</v>
      </c>
      <c r="C74" s="24"/>
      <c r="E74" s="14">
        <v>0</v>
      </c>
      <c r="F74" s="14">
        <v>0</v>
      </c>
      <c r="G74" s="18">
        <v>0</v>
      </c>
      <c r="H74" s="18">
        <v>0</v>
      </c>
      <c r="I74" s="17">
        <v>0</v>
      </c>
      <c r="J74" s="17">
        <v>0</v>
      </c>
      <c r="K74" s="17">
        <v>0</v>
      </c>
      <c r="L74" s="17">
        <v>0</v>
      </c>
      <c r="M74" s="20">
        <v>0</v>
      </c>
      <c r="N74" s="20">
        <v>0</v>
      </c>
    </row>
    <row r="75" spans="1:14" ht="4.5" hidden="1" customHeight="1" x14ac:dyDescent="0.25">
      <c r="A75" s="38" t="s">
        <v>71</v>
      </c>
      <c r="B75" s="12">
        <f t="shared" si="6"/>
        <v>0</v>
      </c>
      <c r="C75" s="14">
        <v>0</v>
      </c>
      <c r="D75" s="18">
        <v>0</v>
      </c>
      <c r="E75" s="14">
        <v>0</v>
      </c>
      <c r="F75" s="14">
        <v>0</v>
      </c>
      <c r="G75" s="18">
        <v>0</v>
      </c>
      <c r="H75" s="18">
        <v>0</v>
      </c>
      <c r="I75" s="17">
        <v>0</v>
      </c>
      <c r="J75" s="17">
        <v>0</v>
      </c>
      <c r="K75" s="17">
        <v>0</v>
      </c>
      <c r="L75" s="17">
        <v>0</v>
      </c>
      <c r="M75" s="20">
        <v>0</v>
      </c>
      <c r="N75" s="20">
        <v>0</v>
      </c>
    </row>
    <row r="76" spans="1:14" ht="9" hidden="1" customHeight="1" x14ac:dyDescent="0.25">
      <c r="A76" s="29" t="s">
        <v>72</v>
      </c>
      <c r="B76" s="6">
        <f t="shared" si="6"/>
        <v>0</v>
      </c>
      <c r="C76" s="14">
        <v>0</v>
      </c>
      <c r="D76" s="18">
        <v>0</v>
      </c>
      <c r="E76" s="14">
        <v>0</v>
      </c>
      <c r="F76" s="14">
        <v>0</v>
      </c>
      <c r="G76" s="18">
        <v>0</v>
      </c>
      <c r="H76" s="18">
        <v>0</v>
      </c>
      <c r="I76" s="17">
        <v>0</v>
      </c>
      <c r="J76" s="17">
        <v>0</v>
      </c>
      <c r="K76" s="17">
        <v>0</v>
      </c>
      <c r="L76" s="17">
        <v>0</v>
      </c>
      <c r="M76" s="20">
        <v>0</v>
      </c>
      <c r="N76" s="20">
        <v>0</v>
      </c>
    </row>
    <row r="77" spans="1:14" ht="6" hidden="1" customHeight="1" x14ac:dyDescent="0.25">
      <c r="A77" s="29" t="s">
        <v>73</v>
      </c>
      <c r="B77" s="12">
        <f t="shared" si="6"/>
        <v>0</v>
      </c>
      <c r="C77" s="14">
        <v>0</v>
      </c>
      <c r="D77" s="18">
        <v>0</v>
      </c>
      <c r="E77" s="14">
        <v>0</v>
      </c>
      <c r="F77" s="14">
        <v>0</v>
      </c>
      <c r="G77" s="18">
        <v>0</v>
      </c>
      <c r="H77" s="18">
        <v>0</v>
      </c>
      <c r="I77" s="17">
        <v>0</v>
      </c>
      <c r="J77" s="17">
        <v>0</v>
      </c>
      <c r="K77" s="17">
        <v>0</v>
      </c>
      <c r="L77" s="17">
        <v>0</v>
      </c>
      <c r="M77" s="20">
        <v>0</v>
      </c>
      <c r="N77" s="20">
        <v>0</v>
      </c>
    </row>
    <row r="78" spans="1:14" ht="6" hidden="1" customHeight="1" x14ac:dyDescent="0.25">
      <c r="A78" s="38" t="s">
        <v>74</v>
      </c>
      <c r="B78" s="12">
        <f t="shared" si="6"/>
        <v>0</v>
      </c>
      <c r="C78" s="14">
        <v>0</v>
      </c>
      <c r="D78" s="18">
        <v>0</v>
      </c>
      <c r="E78" s="14">
        <v>0</v>
      </c>
      <c r="F78" s="14">
        <v>0</v>
      </c>
      <c r="G78" s="18">
        <v>0</v>
      </c>
      <c r="H78" s="18">
        <v>0</v>
      </c>
      <c r="I78" s="17">
        <v>0</v>
      </c>
      <c r="J78" s="17">
        <v>0</v>
      </c>
      <c r="K78" s="17">
        <v>0</v>
      </c>
      <c r="L78" s="17">
        <v>0</v>
      </c>
      <c r="M78" s="20">
        <v>0</v>
      </c>
      <c r="N78" s="20">
        <v>0</v>
      </c>
    </row>
    <row r="79" spans="1:14" ht="3.75" hidden="1" customHeight="1" x14ac:dyDescent="0.25">
      <c r="A79" s="29" t="s">
        <v>75</v>
      </c>
      <c r="B79" s="6">
        <f t="shared" si="6"/>
        <v>0</v>
      </c>
      <c r="C79" s="14">
        <v>0</v>
      </c>
      <c r="D79" s="18">
        <v>0</v>
      </c>
      <c r="E79" s="14">
        <v>0</v>
      </c>
      <c r="F79" s="14">
        <v>0</v>
      </c>
      <c r="G79" s="18">
        <v>0</v>
      </c>
      <c r="H79" s="18">
        <v>0</v>
      </c>
      <c r="I79" s="17">
        <v>0</v>
      </c>
      <c r="J79" s="17">
        <v>0</v>
      </c>
      <c r="K79" s="17">
        <v>0</v>
      </c>
      <c r="L79" s="17">
        <v>0</v>
      </c>
      <c r="M79" s="20">
        <v>0</v>
      </c>
      <c r="N79" s="20">
        <v>0</v>
      </c>
    </row>
    <row r="80" spans="1:14" ht="3" hidden="1" customHeight="1" x14ac:dyDescent="0.25">
      <c r="A80" s="29" t="s">
        <v>76</v>
      </c>
      <c r="B80" s="12">
        <f t="shared" si="6"/>
        <v>0</v>
      </c>
      <c r="C80" s="14">
        <v>0</v>
      </c>
      <c r="D80" s="18">
        <v>0</v>
      </c>
      <c r="E80" s="14">
        <v>0</v>
      </c>
      <c r="F80" s="14">
        <v>0</v>
      </c>
      <c r="G80" s="18">
        <v>0</v>
      </c>
      <c r="H80" s="18">
        <v>0</v>
      </c>
      <c r="I80" s="17">
        <v>0</v>
      </c>
      <c r="J80" s="17">
        <v>0</v>
      </c>
      <c r="K80" s="17">
        <v>0</v>
      </c>
      <c r="L80" s="17">
        <v>0</v>
      </c>
      <c r="M80" s="20">
        <v>0</v>
      </c>
      <c r="N80" s="20">
        <v>0</v>
      </c>
    </row>
    <row r="81" spans="1:14" ht="5.25" hidden="1" customHeight="1" x14ac:dyDescent="0.25">
      <c r="A81" s="38" t="s">
        <v>77</v>
      </c>
      <c r="B81" s="12">
        <f t="shared" si="6"/>
        <v>0</v>
      </c>
      <c r="C81" s="14">
        <v>0</v>
      </c>
      <c r="D81" s="18">
        <v>0</v>
      </c>
      <c r="E81" s="14">
        <v>0</v>
      </c>
      <c r="F81" s="14">
        <v>0</v>
      </c>
      <c r="G81" s="18">
        <v>0</v>
      </c>
      <c r="H81" s="18">
        <v>0</v>
      </c>
      <c r="I81" s="17">
        <v>0</v>
      </c>
      <c r="J81" s="17">
        <v>0</v>
      </c>
      <c r="K81" s="17">
        <v>0</v>
      </c>
      <c r="L81" s="17">
        <v>0</v>
      </c>
      <c r="M81" s="20">
        <v>0</v>
      </c>
      <c r="N81" s="20">
        <v>0</v>
      </c>
    </row>
    <row r="82" spans="1:14" ht="45" hidden="1" customHeight="1" x14ac:dyDescent="0.25">
      <c r="A82" s="30" t="s">
        <v>78</v>
      </c>
      <c r="B82" s="6">
        <f t="shared" si="6"/>
        <v>0</v>
      </c>
      <c r="C82" s="25">
        <v>0</v>
      </c>
      <c r="D82" s="18">
        <v>0</v>
      </c>
      <c r="E82" s="14">
        <v>0</v>
      </c>
      <c r="F82" s="14">
        <v>0</v>
      </c>
      <c r="G82" s="18">
        <v>0</v>
      </c>
      <c r="H82" s="18">
        <v>0</v>
      </c>
      <c r="I82" s="17">
        <v>0</v>
      </c>
      <c r="J82" s="17">
        <v>0</v>
      </c>
      <c r="K82" s="17">
        <v>0</v>
      </c>
      <c r="L82" s="17">
        <v>0</v>
      </c>
      <c r="M82" s="20">
        <v>0</v>
      </c>
      <c r="N82" s="20">
        <v>0</v>
      </c>
    </row>
    <row r="83" spans="1:14" x14ac:dyDescent="0.25">
      <c r="A83" s="31" t="s">
        <v>79</v>
      </c>
      <c r="B83" s="12">
        <f t="shared" si="6"/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</row>
    <row r="84" spans="1:14" ht="24" x14ac:dyDescent="0.25">
      <c r="A84" s="31" t="s">
        <v>80</v>
      </c>
      <c r="B84" s="6">
        <f>+C84+D84+E84+++F84+G84+H84+I84+J84+K84+L84+M84+N84</f>
        <v>368796925.25999999</v>
      </c>
      <c r="C84" s="6">
        <f t="shared" ref="C84:G84" si="9">+C73</f>
        <v>34703438.469999999</v>
      </c>
      <c r="D84" s="6">
        <f t="shared" si="9"/>
        <v>34904751.32</v>
      </c>
      <c r="E84" s="6">
        <f t="shared" si="9"/>
        <v>46436551.840000004</v>
      </c>
      <c r="F84" s="6">
        <f t="shared" si="9"/>
        <v>34977922.120000005</v>
      </c>
      <c r="G84" s="6">
        <f t="shared" si="9"/>
        <v>36098230.549999997</v>
      </c>
      <c r="H84" s="6">
        <f>+H73</f>
        <v>36015979.619999997</v>
      </c>
      <c r="I84" s="6">
        <f>+I73</f>
        <v>45456983.090000004</v>
      </c>
      <c r="J84" s="6">
        <f>+J73</f>
        <v>63301115.209999993</v>
      </c>
      <c r="K84" s="6">
        <f t="shared" ref="K84:N84" si="10">+K73</f>
        <v>36901953.039999999</v>
      </c>
      <c r="L84" s="6">
        <f t="shared" si="10"/>
        <v>0</v>
      </c>
      <c r="M84" s="6">
        <f t="shared" si="10"/>
        <v>0</v>
      </c>
      <c r="N84" s="6">
        <f t="shared" si="10"/>
        <v>0</v>
      </c>
    </row>
    <row r="85" spans="1:14" x14ac:dyDescent="0.25">
      <c r="A85" s="22" t="s">
        <v>81</v>
      </c>
      <c r="B85" s="14"/>
      <c r="C85" s="14"/>
    </row>
    <row r="86" spans="1:14" x14ac:dyDescent="0.25">
      <c r="A86" s="22" t="s">
        <v>99</v>
      </c>
      <c r="B86" s="14"/>
      <c r="C86" s="14"/>
    </row>
    <row r="87" spans="1:14" x14ac:dyDescent="0.25">
      <c r="A87" s="22" t="s">
        <v>100</v>
      </c>
      <c r="B87" s="14"/>
      <c r="C87" s="14"/>
      <c r="I87" s="19"/>
    </row>
    <row r="88" spans="1:14" x14ac:dyDescent="0.25">
      <c r="A88" s="22"/>
      <c r="B88" s="14"/>
      <c r="C88" s="14"/>
      <c r="K88" s="19"/>
    </row>
    <row r="89" spans="1:14" x14ac:dyDescent="0.25">
      <c r="B89" s="19"/>
    </row>
    <row r="90" spans="1:14" ht="15.75" x14ac:dyDescent="0.25">
      <c r="C90" s="26"/>
      <c r="D90" s="19"/>
      <c r="H90" s="32"/>
      <c r="I90" s="32"/>
    </row>
    <row r="91" spans="1:14" ht="15.75" x14ac:dyDescent="0.25">
      <c r="B91" s="26" t="s">
        <v>95</v>
      </c>
      <c r="C91" s="27"/>
      <c r="F91" s="32" t="s">
        <v>97</v>
      </c>
      <c r="G91" s="32"/>
      <c r="H91" s="32"/>
      <c r="I91" s="32"/>
    </row>
    <row r="92" spans="1:14" ht="15.75" x14ac:dyDescent="0.25">
      <c r="B92" s="27" t="s">
        <v>96</v>
      </c>
      <c r="F92" s="32" t="s">
        <v>98</v>
      </c>
      <c r="G92" s="32"/>
    </row>
  </sheetData>
  <mergeCells count="9">
    <mergeCell ref="F91:G91"/>
    <mergeCell ref="F92:G92"/>
    <mergeCell ref="A1:C1"/>
    <mergeCell ref="A2:G2"/>
    <mergeCell ref="A3:L3"/>
    <mergeCell ref="A4:L4"/>
    <mergeCell ref="A5:L5"/>
    <mergeCell ref="H90:I90"/>
    <mergeCell ref="H91:I91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34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4" ma:contentTypeDescription="Crear nuevo documento." ma:contentTypeScope="" ma:versionID="a5ad649529e7a0ae7a657ef6619884e1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df602ed10565fb1b734a78efd85b40fe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0e13dc4f-122b-4d99-99b9-8e0078ca28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39B63-E9A0-4C9C-8A62-172C1A504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2022-09-08T16:13:11Z</cp:lastPrinted>
  <dcterms:created xsi:type="dcterms:W3CDTF">2020-03-06T14:55:33Z</dcterms:created>
  <dcterms:modified xsi:type="dcterms:W3CDTF">2022-10-10T20:21:17Z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