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Hoja1!$A$2:$N$93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4" i="1" l="1"/>
  <c r="B73" i="1"/>
  <c r="B62" i="1"/>
  <c r="B52" i="1"/>
  <c r="B41" i="1"/>
  <c r="B36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61" i="1" l="1"/>
  <c r="B51" i="1"/>
  <c r="B35" i="1"/>
  <c r="B9" i="1"/>
  <c r="H35" i="1"/>
  <c r="H73" i="1" l="1"/>
  <c r="F84" i="1"/>
  <c r="G84" i="1"/>
  <c r="H84" i="1" l="1"/>
  <c r="H61" i="1"/>
  <c r="H51" i="1"/>
  <c r="G73" i="1"/>
  <c r="H25" i="1"/>
  <c r="G15" i="1"/>
  <c r="H15" i="1"/>
  <c r="H9" i="1"/>
  <c r="F9" i="1"/>
  <c r="G9" i="1"/>
  <c r="B33" i="1" l="1"/>
  <c r="G35" i="1"/>
  <c r="G25" i="1"/>
  <c r="F35" i="1" l="1"/>
  <c r="F25" i="1"/>
  <c r="F15" i="1"/>
  <c r="F73" i="1" s="1"/>
  <c r="D51" i="1"/>
  <c r="E61" i="1"/>
  <c r="E51" i="1"/>
  <c r="E35" i="1"/>
  <c r="E25" i="1"/>
  <c r="E15" i="1"/>
  <c r="E9" i="1"/>
  <c r="D35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3" i="1"/>
  <c r="B54" i="1"/>
  <c r="B55" i="1"/>
  <c r="B56" i="1"/>
  <c r="B57" i="1"/>
  <c r="B58" i="1"/>
  <c r="B59" i="1"/>
  <c r="B60" i="1"/>
  <c r="D25" i="1"/>
  <c r="D15" i="1"/>
  <c r="D9" i="1"/>
  <c r="N73" i="1"/>
  <c r="M73" i="1" s="1"/>
  <c r="L73" i="1" s="1"/>
  <c r="K73" i="1" s="1"/>
  <c r="J73" i="1" s="1"/>
  <c r="I73" i="1" s="1"/>
  <c r="N84" i="1"/>
  <c r="M84" i="1" s="1"/>
  <c r="L84" i="1" s="1"/>
  <c r="K84" i="1" s="1"/>
  <c r="J84" i="1" s="1"/>
  <c r="I84" i="1" s="1"/>
  <c r="C35" i="1"/>
  <c r="C25" i="1"/>
  <c r="C15" i="1"/>
  <c r="C9" i="1"/>
  <c r="E73" i="1" l="1"/>
  <c r="D73" i="1"/>
  <c r="D84" i="1" s="1"/>
  <c r="C73" i="1"/>
  <c r="E84" i="1"/>
  <c r="C84" i="1" l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<sst xmlns="http://schemas.openxmlformats.org/spreadsheetml/2006/main" count="101" uniqueCount="101">
  <si>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</si>
  <si>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</si>
  <si>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</si>
  <si>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</si>
  <si>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</si>
  <si>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</si>
  <si>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</si>
  <si>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</si>
  <si>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</si>
  <si>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</si>
  <si>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</si>
  <si>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</si>
  <si>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</si>
  <si>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</si>
  <si>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</si>
  <si>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</si>
  <si>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</si>
  <si>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</si>
  <si>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</si>
  <si>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</si>
  <si>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</si>
  <si>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</si>
  <si>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</si>
  <si>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</si>
  <si>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</si>
  <si>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</si>
  <si>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</si>
  <si>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</si>
  <si>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</si>
  <si>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</si>
  <si>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</si>
  <si>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</si>
  <si>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</si>
  <si>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</si>
  <si>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</si>
  <si>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</si>
  <si>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</si>
  <si>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</si>
  <si>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</si>
  <si>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</si>
  <si>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</si>
  <si>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</si>
  <si>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</si>
  <si>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</si>
  <si>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</si>
  <si>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</si>
  <si>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</si>
  <si>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</si>
  <si>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</si>
  <si>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</si>
  <si>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</si>
  <si>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</si>
  <si>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</si>
  <si>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</si>
  <si>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</si>
  <si>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</si>
  <si>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</si>
  <si>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</si>
  <si>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</si>
  <si>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</si>
  <si>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</si>
  <si>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</si>
  <si>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</si>
  <si>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</si>
  <si>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</si>
  <si>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</si>
  <si>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</si>
  <si>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</si>
  <si>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</si>
  <si>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</si>
  <si>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</si>
  <si>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</si>
  <si>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</si>
  <si>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</si>
  <si>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</si>
  <si>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</si>
  <si>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</si>
  <si>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</si>
  <si>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</si>
  <si>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</si>
  <si>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</si>
  <si>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</si>
  <si>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</si>
  <si>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</si>
  <si>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</si>
  <si>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</si>
  <si>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</si>
  <si>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</si>
  <si>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</si>
  <si>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</si>
  <si>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</si>
  <si>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</si>
  <si>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</si>
  <si>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</si>
  <si>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</si>
  <si>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Fecha de registro: 06 de julio del año 2022.</t>
  </si>
  <si>
    <t>Fecha de imputación: 30 de junio del 2022.</t>
  </si>
  <si>
    <t>Juan Cancio Pérez</t>
  </si>
  <si>
    <t>Contralor</t>
  </si>
  <si>
    <t xml:space="preserve"> Ramón E. Contreras Genao </t>
  </si>
  <si>
    <t xml:space="preserve"> Superintendente de Pensiones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</si>
</sst>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5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4" fillId="2" borderId="0" xfId="1" applyFont="1" applyFill="1" applyAlignment="1">
      <alignment horizontal="right" wrapText="1"/>
    </xf>
    <xf numFmtId="164" fontId="4" fillId="2" borderId="0" xfId="1" applyFont="1" applyFill="1" applyAlignment="1">
      <alignment horizontal="left"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164" fontId="6" fillId="2" borderId="0" xfId="1" applyFont="1" applyFill="1" applyAlignment="1">
      <alignment horizontal="left" wrapText="1"/>
    </xf>
    <xf numFmtId="0" fontId="10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11" fillId="2" borderId="0" xfId="1" applyFont="1" applyFill="1" applyAlignment="1">
      <alignment horizontal="left" vertical="center" wrapText="1"/>
    </xf>
    <xf numFmtId="164" fontId="5" fillId="2" borderId="0" xfId="1" applyFont="1" applyFill="1" applyAlignment="1">
      <alignment horizontal="center" vertical="center" wrapText="1"/>
    </xf>
    <xf numFmtId="164" fontId="7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164" fontId="8" fillId="3" borderId="2" xfId="1" applyFont="1" applyFill="1" applyBorder="1" applyAlignment="1">
      <alignment horizontal="left" vertical="center" wrapText="1"/>
    </xf>
    <xf numFmtId="0" fontId="9" fillId="2" borderId="0" xfId="0" applyFont="1" applyFill="1"/>
    <xf numFmtId="164" fontId="4" fillId="2" borderId="1" xfId="1" applyFont="1" applyFill="1" applyBorder="1" applyAlignment="1">
      <alignment vertical="center" wrapText="1"/>
    </xf>
    <xf numFmtId="164" fontId="6" fillId="2" borderId="0" xfId="1" applyFont="1" applyFill="1" applyAlignment="1">
      <alignment horizontal="center" vertical="center" wrapText="1"/>
    </xf>
    <xf numFmtId="164" fontId="6" fillId="2" borderId="1" xfId="1" applyFont="1" applyFill="1" applyBorder="1"/>
    <xf numFmtId="164" fontId="4" fillId="3" borderId="3" xfId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indent="7"/>
    </xf>
    <xf numFmtId="0" fontId="13" fillId="2" borderId="0" xfId="0" applyFont="1" applyFill="1" applyAlignment="1">
      <alignment horizontal="left" vertical="center" indent="10"/>
    </xf>
    <xf numFmtId="0" fontId="13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  <xf numFmtId="43" fontId="6" fillId="2" borderId="0" xfId="1" applyNumberFormat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155510</xdr:colOff>
      <xdr:row>86</xdr:row>
      <xdr:rowOff>136072</xdr:rowOff>
    </xdr:from>
    <xdr:to>
      <xdr:col>6</xdr:col>
      <xdr:colOff>787271</xdr:colOff>
      <xdr:row>90</xdr:row>
      <xdr:rowOff>6026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5459" y="12985103"/>
          <a:ext cx="167173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952500</xdr:colOff>
      <xdr:row>87</xdr:row>
      <xdr:rowOff>38876</xdr:rowOff>
    </xdr:from>
    <xdr:to>
      <xdr:col>2</xdr:col>
      <xdr:colOff>458976</xdr:colOff>
      <xdr:row>89</xdr:row>
      <xdr:rowOff>183111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413" y="13082294"/>
          <a:ext cx="575609" cy="53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330459</xdr:colOff>
      <xdr:row>86</xdr:row>
      <xdr:rowOff>53831</xdr:rowOff>
    </xdr:from>
    <xdr:to>
      <xdr:col>4</xdr:col>
      <xdr:colOff>447092</xdr:colOff>
      <xdr:row>91</xdr:row>
      <xdr:rowOff>7191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3163" y="12902862"/>
          <a:ext cx="1039975" cy="944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topLeftCell="A25" zoomScale="98" zoomScaleNormal="100" zoomScaleSheetLayoutView="98" workbookViewId="0">
      <selection activeCell="B73" sqref="B73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8"/>
      <c r="B1" s="38"/>
      <c r="C1" s="38"/>
    </row>
    <row r="2" spans="1:14" ht="15.75" x14ac:dyDescent="0.25">
      <c r="A2" s="39"/>
      <c r="B2" s="39"/>
      <c r="C2" s="39"/>
      <c r="D2" s="39"/>
      <c r="E2" s="39"/>
      <c r="F2" s="39"/>
      <c r="G2" s="39"/>
    </row>
    <row r="3" spans="1:14" ht="15.75" x14ac:dyDescent="0.25">
      <c r="A3" s="39" t="s">
        <v>94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ht="15.75" x14ac:dyDescent="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4" ht="15.75" x14ac:dyDescent="0.2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1" customFormat="1" ht="24" x14ac:dyDescent="0.2">
      <c r="A9" s="6" t="s">
        <v>6</v>
      </c>
      <c r="B9" s="7">
        <f>+C9+D9+E9+F9+G9+H9</f>
        <v>186709263.51999998</v>
      </c>
      <c r="C9" s="7">
        <f>+C10+C11+C12+C13+C14</f>
        <v>31524107.669999998</v>
      </c>
      <c r="D9" s="7">
        <f>+D10+D11+D12+D13+D14</f>
        <v>30249608.050000001</v>
      </c>
      <c r="E9" s="8">
        <f>+E10+E11+E12+E13+E14</f>
        <v>32603332.269999996</v>
      </c>
      <c r="F9" s="9">
        <f>+F10+F11+F12+F13+F14</f>
        <v>31474096.710000001</v>
      </c>
      <c r="G9" s="9">
        <f>SUM(G10:G14)</f>
        <v>30919974.649999999</v>
      </c>
      <c r="H9" s="9">
        <f>SUM(H10:H14)</f>
        <v>29938144.169999998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12" t="s">
        <v>7</v>
      </c>
      <c r="B10" s="13">
        <f>+C10+D10+E10+F10+G10+H10</f>
        <v>132565671.65000001</v>
      </c>
      <c r="C10" s="13">
        <v>22397343.300000001</v>
      </c>
      <c r="D10" s="14">
        <v>21435578.510000002</v>
      </c>
      <c r="E10" s="14">
        <v>23249365.899999999</v>
      </c>
      <c r="F10" s="14">
        <v>22726240.73</v>
      </c>
      <c r="G10" s="15">
        <v>22301536.93</v>
      </c>
      <c r="H10" s="15">
        <v>20455606.280000001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4" x14ac:dyDescent="0.25">
      <c r="A11" s="12" t="s">
        <v>8</v>
      </c>
      <c r="B11" s="13">
        <f>+C11+D11+E11+F11+G11+H11</f>
        <v>16605968.620000001</v>
      </c>
      <c r="C11" s="13">
        <v>3294742.99</v>
      </c>
      <c r="D11" s="15">
        <v>2845179.31</v>
      </c>
      <c r="E11" s="15">
        <v>2980278.58</v>
      </c>
      <c r="F11" s="15">
        <v>2395747.36</v>
      </c>
      <c r="G11" s="15">
        <v>2224382.8199999998</v>
      </c>
      <c r="H11" s="15">
        <v>2865637.56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4" ht="24" x14ac:dyDescent="0.25">
      <c r="A12" s="12" t="s">
        <v>9</v>
      </c>
      <c r="B12" s="13">
        <f>+C12+D12+E12+F12+G12+H12</f>
        <v>553850</v>
      </c>
      <c r="C12" s="13">
        <v>0</v>
      </c>
      <c r="D12" s="15">
        <v>130830</v>
      </c>
      <c r="E12" s="15">
        <v>48000</v>
      </c>
      <c r="F12" s="15">
        <v>48000</v>
      </c>
      <c r="G12" s="15">
        <v>93000</v>
      </c>
      <c r="H12" s="15">
        <v>234020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4" ht="24" x14ac:dyDescent="0.25">
      <c r="A13" s="12" t="s">
        <v>10</v>
      </c>
      <c r="B13" s="13">
        <f>+C13+D13+E13+F13+G13+H13</f>
        <v>24003702.869999997</v>
      </c>
      <c r="C13" s="13">
        <v>3780351.68</v>
      </c>
      <c r="D13" s="15">
        <v>3753891.69</v>
      </c>
      <c r="E13" s="15">
        <v>4111334.55</v>
      </c>
      <c r="F13" s="15">
        <v>4099292.07</v>
      </c>
      <c r="G13" s="15">
        <v>4103282.07</v>
      </c>
      <c r="H13" s="15">
        <v>4155550.81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1:14" ht="24" x14ac:dyDescent="0.25">
      <c r="A14" s="12" t="s">
        <v>11</v>
      </c>
      <c r="B14" s="16">
        <f>+C14+D14+E14+F14+G14+H14</f>
        <v>12980070.380000001</v>
      </c>
      <c r="C14" s="13">
        <v>2051669.7</v>
      </c>
      <c r="D14" s="15">
        <v>2084128.54</v>
      </c>
      <c r="E14" s="15">
        <v>2214353.2400000002</v>
      </c>
      <c r="F14" s="15">
        <v>2204816.5499999998</v>
      </c>
      <c r="G14" s="15">
        <v>2197772.83</v>
      </c>
      <c r="H14" s="15">
        <v>2227329.52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s="17" customFormat="1" ht="12" x14ac:dyDescent="0.2">
      <c r="A15" s="6" t="s">
        <v>12</v>
      </c>
      <c r="B15" s="7">
        <f>+C15+D15+E15+F15+G15+H15</f>
        <v>19810745.720000003</v>
      </c>
      <c r="C15" s="7">
        <f>+C16+C17+C18+C19+C20+C21+C22+C23+C24</f>
        <v>2559585.08</v>
      </c>
      <c r="D15" s="7">
        <f>+D16+D17+D18+D19+D20+D21+D22+D23+D24</f>
        <v>3438524.22</v>
      </c>
      <c r="E15" s="7">
        <f>+E16+E17+E18+E19+E20+E21+E22+E23+E24</f>
        <v>3045952.38</v>
      </c>
      <c r="F15" s="7">
        <f>+F16+F17+F18+F19+F20+F21+F22+F23+F24</f>
        <v>2539508.06</v>
      </c>
      <c r="G15" s="7">
        <f>SUM(G16:G24)</f>
        <v>3331629.6800000006</v>
      </c>
      <c r="H15" s="7">
        <f>SUM(H16:H24)</f>
        <v>4895546.3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12" t="s">
        <v>13</v>
      </c>
      <c r="B16" s="13">
        <f>+C16+D16+E16+F16+G16+H16</f>
        <v>3203512.73</v>
      </c>
      <c r="C16" s="10">
        <v>447131.55</v>
      </c>
      <c r="D16" s="13">
        <v>451535.11</v>
      </c>
      <c r="E16" s="13">
        <v>627399.68999999994</v>
      </c>
      <c r="F16" s="13">
        <v>536692.99</v>
      </c>
      <c r="G16" s="13">
        <v>579610.53</v>
      </c>
      <c r="H16" s="10">
        <v>561142.86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ht="24" x14ac:dyDescent="0.25">
      <c r="A17" s="12" t="s">
        <v>82</v>
      </c>
      <c r="B17" s="13">
        <f>+C17+D17+E17+F17+G17+H17</f>
        <v>4533698.3499999996</v>
      </c>
      <c r="C17" s="13">
        <v>452714.84</v>
      </c>
      <c r="D17" s="13">
        <v>675651.01</v>
      </c>
      <c r="E17" s="18">
        <v>885967.8</v>
      </c>
      <c r="F17" s="13">
        <v>373348.65</v>
      </c>
      <c r="G17" s="13">
        <v>663128.4</v>
      </c>
      <c r="H17" s="10">
        <v>1482887.65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2" t="s">
        <v>14</v>
      </c>
      <c r="B18" s="10">
        <f>+C18+D18+E18+F18+G18+H18</f>
        <v>739642.98</v>
      </c>
      <c r="C18" s="13">
        <v>3800</v>
      </c>
      <c r="D18" s="15">
        <v>191403.44</v>
      </c>
      <c r="E18" s="15">
        <v>3800</v>
      </c>
      <c r="F18" s="15">
        <v>0</v>
      </c>
      <c r="G18" s="15">
        <v>113739.54</v>
      </c>
      <c r="H18" s="15">
        <v>426900</v>
      </c>
      <c r="I18" s="19">
        <v>0</v>
      </c>
      <c r="J18" s="20">
        <v>0</v>
      </c>
      <c r="K18" s="20">
        <v>0</v>
      </c>
      <c r="L18" s="21">
        <v>0</v>
      </c>
      <c r="M18" s="20">
        <v>0</v>
      </c>
    </row>
    <row r="19" spans="1:14" x14ac:dyDescent="0.25">
      <c r="A19" s="12" t="s">
        <v>15</v>
      </c>
      <c r="B19" s="13">
        <f>+C19+D19+E19+F19+G19+H19</f>
        <v>180</v>
      </c>
      <c r="C19" s="13">
        <v>0</v>
      </c>
      <c r="D19" s="13">
        <v>60</v>
      </c>
      <c r="E19" s="13">
        <v>120</v>
      </c>
      <c r="F19" s="13">
        <v>0</v>
      </c>
      <c r="G19" s="13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12" t="s">
        <v>16</v>
      </c>
      <c r="B20" s="13">
        <f>+C20+D20+E20+F20+G20+H20</f>
        <v>2198659.7399999998</v>
      </c>
      <c r="C20" s="13">
        <v>531630.97</v>
      </c>
      <c r="D20" s="13">
        <v>415337.58</v>
      </c>
      <c r="E20" s="13">
        <v>95433.68</v>
      </c>
      <c r="F20" s="13">
        <v>95433.68</v>
      </c>
      <c r="G20" s="13">
        <v>333290.39</v>
      </c>
      <c r="H20" s="10">
        <v>727533.44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12" t="s">
        <v>17</v>
      </c>
      <c r="B21" s="13">
        <f>+C21+D21+E21+F21+G21+H21</f>
        <v>2047765.25</v>
      </c>
      <c r="C21" s="13">
        <v>341907.96</v>
      </c>
      <c r="D21" s="13">
        <v>343565.73</v>
      </c>
      <c r="E21" s="13">
        <v>340572.89</v>
      </c>
      <c r="F21" s="13">
        <v>340572.89</v>
      </c>
      <c r="G21" s="13">
        <v>340572.89</v>
      </c>
      <c r="H21" s="10">
        <v>340572.89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ht="48" x14ac:dyDescent="0.25">
      <c r="A22" s="12" t="s">
        <v>18</v>
      </c>
      <c r="B22" s="13">
        <f>+C22+D22+E22+F22+G22+H22</f>
        <v>127056.34</v>
      </c>
      <c r="C22" s="13">
        <v>16402</v>
      </c>
      <c r="D22" s="13">
        <v>25566.27</v>
      </c>
      <c r="E22" s="13">
        <v>32747.360000000001</v>
      </c>
      <c r="F22" s="13">
        <v>17759</v>
      </c>
      <c r="G22" s="13">
        <v>13988.45</v>
      </c>
      <c r="H22" s="13">
        <v>20593.259999999998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ht="36" x14ac:dyDescent="0.25">
      <c r="A23" s="12" t="s">
        <v>19</v>
      </c>
      <c r="B23" s="13">
        <f>+C23+D23+E23+F23+G23+H23</f>
        <v>5663086.830000001</v>
      </c>
      <c r="C23" s="13">
        <v>567396.31000000006</v>
      </c>
      <c r="D23" s="13">
        <v>1133840.8500000001</v>
      </c>
      <c r="E23" s="13">
        <v>858330.95</v>
      </c>
      <c r="F23" s="13">
        <v>970169.48</v>
      </c>
      <c r="G23" s="13">
        <v>1000161.92</v>
      </c>
      <c r="H23" s="10">
        <v>1133187.32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ht="24" x14ac:dyDescent="0.25">
      <c r="A24" s="12" t="s">
        <v>20</v>
      </c>
      <c r="B24" s="13">
        <f>+C24+D24+E24+F24+G24+H24</f>
        <v>1297143.5</v>
      </c>
      <c r="C24" s="13">
        <v>198601.45</v>
      </c>
      <c r="D24" s="13">
        <v>201564.23</v>
      </c>
      <c r="E24" s="13">
        <v>201580.01</v>
      </c>
      <c r="F24" s="13">
        <v>205531.37</v>
      </c>
      <c r="G24" s="13">
        <v>287137.56</v>
      </c>
      <c r="H24" s="10">
        <v>202728.88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 s="11" customFormat="1" ht="12" x14ac:dyDescent="0.2">
      <c r="A25" s="6" t="s">
        <v>21</v>
      </c>
      <c r="B25" s="7">
        <f>+C25+D25+E25+F25+G25+H25</f>
        <v>4157059.22</v>
      </c>
      <c r="C25" s="7">
        <f>+C26+C27+C28+C29+C30+C31+C32+C34</f>
        <v>513276.97</v>
      </c>
      <c r="D25" s="7">
        <f>+D26+D27+D28+D29+D30+D31+D32+D34</f>
        <v>678504.94</v>
      </c>
      <c r="E25" s="7">
        <f>+E26+E27+E28+E29+E30+E31+E32+E34</f>
        <v>759689.34000000008</v>
      </c>
      <c r="F25" s="7">
        <f>+F26+F27+F28+F29+F30+F32+F34</f>
        <v>810868.6</v>
      </c>
      <c r="G25" s="7">
        <f>SUM(G26:G34)</f>
        <v>625244.97</v>
      </c>
      <c r="H25" s="7">
        <f>SUM(H26:H34)</f>
        <v>769474.4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ht="24" x14ac:dyDescent="0.25">
      <c r="A26" s="12" t="s">
        <v>22</v>
      </c>
      <c r="B26" s="13">
        <f>+C26+D26+E26+F26+G26+H26</f>
        <v>256598.03999999998</v>
      </c>
      <c r="C26" s="13">
        <v>29051.62</v>
      </c>
      <c r="D26" s="18">
        <v>29313.85</v>
      </c>
      <c r="E26" s="13">
        <v>40542.980000000003</v>
      </c>
      <c r="F26" s="13">
        <v>74863.539999999994</v>
      </c>
      <c r="G26" s="13">
        <v>43100.37</v>
      </c>
      <c r="H26" s="10">
        <v>39725.68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spans="1:14" x14ac:dyDescent="0.25">
      <c r="A27" s="12" t="s">
        <v>23</v>
      </c>
      <c r="B27" s="13">
        <f>+C27+D27+E27+F27+G27+H27</f>
        <v>81750.429999999993</v>
      </c>
      <c r="C27" s="13">
        <v>305.62</v>
      </c>
      <c r="D27" s="13">
        <v>184.08</v>
      </c>
      <c r="E27" s="10">
        <v>663.16</v>
      </c>
      <c r="F27" s="10">
        <v>379.97</v>
      </c>
      <c r="G27" s="10">
        <v>688.54</v>
      </c>
      <c r="H27" s="10">
        <v>79529.06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1:14" ht="24" x14ac:dyDescent="0.25">
      <c r="A28" s="12" t="s">
        <v>24</v>
      </c>
      <c r="B28" s="13">
        <f>+C28+D28+E28+F28+G28+H28</f>
        <v>314494.98</v>
      </c>
      <c r="C28" s="13">
        <v>23579.89</v>
      </c>
      <c r="D28" s="13">
        <v>100072.57</v>
      </c>
      <c r="E28" s="18">
        <v>38254.699999999997</v>
      </c>
      <c r="F28" s="13">
        <v>60608.14</v>
      </c>
      <c r="G28" s="13">
        <v>49195.3</v>
      </c>
      <c r="H28" s="10">
        <v>42784.38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 ht="24" x14ac:dyDescent="0.25">
      <c r="A29" s="12" t="s">
        <v>25</v>
      </c>
      <c r="B29" s="13">
        <f>+C29+D29+E29+F29+G29+H29</f>
        <v>35776.589999999997</v>
      </c>
      <c r="C29" s="18">
        <v>8915.49</v>
      </c>
      <c r="D29" s="13">
        <v>1239</v>
      </c>
      <c r="E29" s="13">
        <v>21692.400000000001</v>
      </c>
      <c r="F29" s="13">
        <v>826</v>
      </c>
      <c r="G29" s="13">
        <v>1439</v>
      </c>
      <c r="H29" s="10">
        <v>1664.7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ht="24" x14ac:dyDescent="0.25">
      <c r="A30" s="12" t="s">
        <v>26</v>
      </c>
      <c r="B30" s="13">
        <f>+C30+D30+E30+F30+G30+H30</f>
        <v>103988.25</v>
      </c>
      <c r="C30" s="13">
        <v>6230.4</v>
      </c>
      <c r="D30" s="13">
        <v>28607.17</v>
      </c>
      <c r="E30" s="13">
        <v>37354.080000000002</v>
      </c>
      <c r="F30" s="13">
        <v>8160.88</v>
      </c>
      <c r="G30" s="13">
        <v>8255.2800000000007</v>
      </c>
      <c r="H30" s="10">
        <v>15380.44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ht="24" x14ac:dyDescent="0.25">
      <c r="A31" s="12" t="s">
        <v>27</v>
      </c>
      <c r="B31" s="13">
        <f>+C31+D31+E31+F31+G31+H31</f>
        <v>2987.01</v>
      </c>
      <c r="C31" s="10">
        <v>0</v>
      </c>
      <c r="D31" s="13">
        <v>277</v>
      </c>
      <c r="E31" s="13">
        <v>2230.0100000000002</v>
      </c>
      <c r="F31" s="13">
        <v>0</v>
      </c>
      <c r="G31" s="13">
        <v>480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ht="35.25" customHeight="1" x14ac:dyDescent="0.25">
      <c r="A32" s="12" t="s">
        <v>28</v>
      </c>
      <c r="B32" s="13">
        <f>+C32+D32+E32+F32+G32+H32</f>
        <v>3079152.57</v>
      </c>
      <c r="C32" s="13">
        <v>437281.43</v>
      </c>
      <c r="D32" s="13">
        <v>485066.71</v>
      </c>
      <c r="E32" s="13">
        <v>513587.44</v>
      </c>
      <c r="F32" s="13">
        <v>636409.63</v>
      </c>
      <c r="G32" s="13">
        <v>481121.73</v>
      </c>
      <c r="H32" s="13">
        <v>525685.63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 ht="33.75" customHeight="1" x14ac:dyDescent="0.25">
      <c r="A33" s="12" t="s">
        <v>29</v>
      </c>
      <c r="B33" s="13">
        <f t="shared" ref="B33" si="0">+C33+D33+E33+F33+G33</f>
        <v>0</v>
      </c>
      <c r="C33" s="10">
        <v>0</v>
      </c>
      <c r="D33" s="14">
        <v>0</v>
      </c>
      <c r="E33" s="15">
        <v>0</v>
      </c>
      <c r="F33" s="15">
        <v>0</v>
      </c>
      <c r="G33" s="15">
        <v>0</v>
      </c>
      <c r="H33" s="15">
        <v>0</v>
      </c>
      <c r="I33" s="19">
        <v>0</v>
      </c>
      <c r="M33" s="21">
        <v>0</v>
      </c>
    </row>
    <row r="34" spans="1:14" ht="33" customHeight="1" x14ac:dyDescent="0.25">
      <c r="A34" s="12" t="s">
        <v>30</v>
      </c>
      <c r="B34" s="13">
        <f>+C34+D34+E34+F34+G34+H34</f>
        <v>282311.35000000003</v>
      </c>
      <c r="C34" s="13">
        <v>7912.52</v>
      </c>
      <c r="D34" s="13">
        <v>33744.559999999998</v>
      </c>
      <c r="E34" s="13">
        <v>105364.57</v>
      </c>
      <c r="F34" s="13">
        <v>29620.44</v>
      </c>
      <c r="G34" s="13">
        <v>40964.75</v>
      </c>
      <c r="H34" s="13">
        <v>64704.51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s="17" customFormat="1" ht="12" x14ac:dyDescent="0.2">
      <c r="A35" s="6" t="s">
        <v>31</v>
      </c>
      <c r="B35" s="7">
        <f>+C35+D35+E35+F35+G35+H35</f>
        <v>2502371.36</v>
      </c>
      <c r="C35" s="7">
        <f>+C36+C41</f>
        <v>106468.75</v>
      </c>
      <c r="D35" s="7">
        <f>+D36+D41</f>
        <v>538114.11</v>
      </c>
      <c r="E35" s="7">
        <f>+E36+E41</f>
        <v>77813.75</v>
      </c>
      <c r="F35" s="7">
        <f>+F36+F41+F50</f>
        <v>153448.75</v>
      </c>
      <c r="G35" s="7">
        <f>SUM(G36:G41)</f>
        <v>1221381.25</v>
      </c>
      <c r="H35" s="7">
        <f>SUM(H36:H50)</f>
        <v>405144.75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24" x14ac:dyDescent="0.25">
      <c r="A36" s="12" t="s">
        <v>32</v>
      </c>
      <c r="B36" s="13">
        <f>+C36+D36+E36+F36+G36+H36</f>
        <v>1914882.8599999999</v>
      </c>
      <c r="C36" s="13">
        <v>70000</v>
      </c>
      <c r="D36" s="13">
        <v>501645.36</v>
      </c>
      <c r="E36" s="13">
        <v>41345</v>
      </c>
      <c r="F36" s="13">
        <v>116980</v>
      </c>
      <c r="G36" s="13">
        <v>1184912.5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ht="36" hidden="1" x14ac:dyDescent="0.25">
      <c r="A37" s="12" t="s">
        <v>33</v>
      </c>
      <c r="B37" s="10">
        <f t="shared" ref="B37:B60" si="1">+C37+D37</f>
        <v>0</v>
      </c>
      <c r="C37" s="10">
        <v>0</v>
      </c>
      <c r="D37" s="1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ht="36" hidden="1" x14ac:dyDescent="0.25">
      <c r="A38" s="12" t="s">
        <v>34</v>
      </c>
      <c r="B38" s="10">
        <f t="shared" si="1"/>
        <v>0</v>
      </c>
      <c r="C38" s="10">
        <v>0</v>
      </c>
      <c r="D38" s="13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</row>
    <row r="39" spans="1:14" ht="36" hidden="1" x14ac:dyDescent="0.25">
      <c r="A39" s="12" t="s">
        <v>35</v>
      </c>
      <c r="B39" s="10">
        <f t="shared" si="1"/>
        <v>0</v>
      </c>
      <c r="C39" s="10">
        <v>0</v>
      </c>
      <c r="D39" s="14">
        <v>0</v>
      </c>
      <c r="E39" s="19">
        <v>0</v>
      </c>
      <c r="F39" s="19">
        <v>0</v>
      </c>
      <c r="H39" s="20">
        <v>0</v>
      </c>
      <c r="I39" s="19">
        <v>0</v>
      </c>
      <c r="J39" s="19">
        <v>0</v>
      </c>
      <c r="K39" s="19">
        <v>0</v>
      </c>
      <c r="L39" s="19">
        <v>0</v>
      </c>
      <c r="M39" s="22">
        <v>0</v>
      </c>
      <c r="N39" s="22">
        <v>0</v>
      </c>
    </row>
    <row r="40" spans="1:14" ht="36" hidden="1" x14ac:dyDescent="0.25">
      <c r="A40" s="12" t="s">
        <v>36</v>
      </c>
      <c r="B40" s="10">
        <f t="shared" si="1"/>
        <v>0</v>
      </c>
      <c r="C40" s="10">
        <v>0</v>
      </c>
      <c r="D40" s="13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</row>
    <row r="41" spans="1:14" ht="24" x14ac:dyDescent="0.25">
      <c r="A41" s="12" t="s">
        <v>37</v>
      </c>
      <c r="B41" s="13">
        <f>+C41+D41+E41+F41+G41+H41</f>
        <v>587488.5</v>
      </c>
      <c r="C41" s="13">
        <v>36468.75</v>
      </c>
      <c r="D41" s="13">
        <v>36468.75</v>
      </c>
      <c r="E41" s="13">
        <v>36468.75</v>
      </c>
      <c r="F41" s="13">
        <v>36468.75</v>
      </c>
      <c r="G41" s="13">
        <v>36468.75</v>
      </c>
      <c r="H41" s="10">
        <v>405144.75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</row>
    <row r="42" spans="1:14" ht="36" hidden="1" x14ac:dyDescent="0.25">
      <c r="A42" s="12" t="s">
        <v>38</v>
      </c>
      <c r="B42" s="10">
        <f t="shared" si="1"/>
        <v>0</v>
      </c>
      <c r="C42" s="10">
        <v>0</v>
      </c>
      <c r="D42" s="14">
        <v>0</v>
      </c>
      <c r="E42" s="19">
        <v>0</v>
      </c>
      <c r="F42" s="19">
        <v>0</v>
      </c>
      <c r="G42" s="20">
        <v>0</v>
      </c>
      <c r="H42" s="20">
        <v>0</v>
      </c>
      <c r="I42" s="19">
        <v>0</v>
      </c>
      <c r="J42" s="19">
        <v>0</v>
      </c>
      <c r="K42" s="19">
        <v>0</v>
      </c>
      <c r="L42" s="19">
        <v>0</v>
      </c>
      <c r="M42" s="22">
        <v>0</v>
      </c>
      <c r="N42" s="22">
        <v>0</v>
      </c>
    </row>
    <row r="43" spans="1:14" x14ac:dyDescent="0.25">
      <c r="A43" s="23" t="s">
        <v>39</v>
      </c>
      <c r="B43" s="10">
        <f t="shared" si="1"/>
        <v>0</v>
      </c>
      <c r="C43" s="10">
        <v>0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22">
        <v>0</v>
      </c>
    </row>
    <row r="44" spans="1:14" ht="24" hidden="1" x14ac:dyDescent="0.25">
      <c r="A44" s="12" t="s">
        <v>40</v>
      </c>
      <c r="B44" s="10">
        <f t="shared" si="1"/>
        <v>0</v>
      </c>
      <c r="C44" s="10">
        <v>0</v>
      </c>
      <c r="D44" s="14">
        <v>0</v>
      </c>
      <c r="E44" s="15">
        <v>0</v>
      </c>
      <c r="F44" s="19">
        <v>0</v>
      </c>
      <c r="G44" s="20">
        <v>0</v>
      </c>
      <c r="H44" s="20">
        <v>0</v>
      </c>
      <c r="I44" s="19">
        <v>0</v>
      </c>
      <c r="J44" s="19">
        <v>0</v>
      </c>
      <c r="K44" s="19">
        <v>0</v>
      </c>
      <c r="L44" s="19">
        <v>0</v>
      </c>
      <c r="M44" s="22">
        <v>0</v>
      </c>
      <c r="N44" s="22">
        <v>0</v>
      </c>
    </row>
    <row r="45" spans="1:14" ht="36" hidden="1" x14ac:dyDescent="0.25">
      <c r="A45" s="12" t="s">
        <v>41</v>
      </c>
      <c r="B45" s="10">
        <f t="shared" si="1"/>
        <v>0</v>
      </c>
      <c r="C45" s="10">
        <v>0</v>
      </c>
      <c r="D45" s="14">
        <v>0</v>
      </c>
      <c r="E45" s="15">
        <v>0</v>
      </c>
      <c r="F45" s="19">
        <v>0</v>
      </c>
      <c r="G45" s="20">
        <v>0</v>
      </c>
      <c r="H45" s="20">
        <v>0</v>
      </c>
      <c r="I45" s="19">
        <v>0</v>
      </c>
      <c r="J45" s="19">
        <v>0</v>
      </c>
      <c r="K45" s="19">
        <v>0</v>
      </c>
      <c r="L45" s="19">
        <v>0</v>
      </c>
      <c r="M45" s="22">
        <v>0</v>
      </c>
      <c r="N45" s="22">
        <v>0</v>
      </c>
    </row>
    <row r="46" spans="1:14" ht="36" hidden="1" x14ac:dyDescent="0.25">
      <c r="A46" s="12" t="s">
        <v>42</v>
      </c>
      <c r="B46" s="10">
        <f t="shared" si="1"/>
        <v>0</v>
      </c>
      <c r="C46" s="10">
        <v>0</v>
      </c>
      <c r="D46" s="14">
        <v>0</v>
      </c>
      <c r="E46" s="15">
        <v>0</v>
      </c>
      <c r="F46" s="19">
        <v>0</v>
      </c>
      <c r="G46" s="20">
        <v>0</v>
      </c>
      <c r="H46" s="20">
        <v>0</v>
      </c>
      <c r="I46" s="19">
        <v>0</v>
      </c>
      <c r="J46" s="19">
        <v>0</v>
      </c>
      <c r="K46" s="19">
        <v>0</v>
      </c>
      <c r="L46" s="19">
        <v>0</v>
      </c>
      <c r="M46" s="22">
        <v>0</v>
      </c>
      <c r="N46" s="22">
        <v>0</v>
      </c>
    </row>
    <row r="47" spans="1:14" ht="36" hidden="1" x14ac:dyDescent="0.25">
      <c r="A47" s="12" t="s">
        <v>43</v>
      </c>
      <c r="B47" s="10">
        <f t="shared" si="1"/>
        <v>0</v>
      </c>
      <c r="C47" s="10">
        <v>0</v>
      </c>
      <c r="D47" s="14">
        <v>0</v>
      </c>
      <c r="E47" s="15">
        <v>0</v>
      </c>
      <c r="F47" s="19">
        <v>0</v>
      </c>
      <c r="G47" s="20">
        <v>0</v>
      </c>
      <c r="H47" s="20">
        <v>0</v>
      </c>
      <c r="I47" s="19">
        <v>0</v>
      </c>
      <c r="J47" s="19">
        <v>0</v>
      </c>
      <c r="K47" s="19">
        <v>0</v>
      </c>
      <c r="L47" s="19">
        <v>0</v>
      </c>
      <c r="M47" s="22">
        <v>0</v>
      </c>
      <c r="N47" s="22">
        <v>0</v>
      </c>
    </row>
    <row r="48" spans="1:14" ht="36" hidden="1" x14ac:dyDescent="0.25">
      <c r="A48" s="12" t="s">
        <v>44</v>
      </c>
      <c r="B48" s="10">
        <f t="shared" si="1"/>
        <v>0</v>
      </c>
      <c r="C48" s="10">
        <v>0</v>
      </c>
      <c r="D48" s="14">
        <v>0</v>
      </c>
      <c r="E48" s="15">
        <v>0</v>
      </c>
      <c r="F48" s="19">
        <v>0</v>
      </c>
      <c r="G48" s="20">
        <v>0</v>
      </c>
      <c r="H48" s="20">
        <v>0</v>
      </c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22">
        <v>0</v>
      </c>
    </row>
    <row r="49" spans="1:14" ht="24" hidden="1" x14ac:dyDescent="0.25">
      <c r="A49" s="12" t="s">
        <v>45</v>
      </c>
      <c r="B49" s="10">
        <f t="shared" si="1"/>
        <v>0</v>
      </c>
      <c r="C49" s="10">
        <v>0</v>
      </c>
      <c r="D49" s="14">
        <v>0</v>
      </c>
      <c r="E49" s="15">
        <v>0</v>
      </c>
      <c r="F49" s="19">
        <v>0</v>
      </c>
      <c r="G49" s="20">
        <v>0</v>
      </c>
      <c r="H49" s="20">
        <v>0</v>
      </c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22">
        <v>0</v>
      </c>
    </row>
    <row r="50" spans="1:14" ht="36" x14ac:dyDescent="0.25">
      <c r="A50" s="12" t="s">
        <v>46</v>
      </c>
      <c r="B50" s="10">
        <f t="shared" si="1"/>
        <v>0</v>
      </c>
      <c r="C50" s="10">
        <v>0</v>
      </c>
      <c r="D50" s="14">
        <v>0</v>
      </c>
      <c r="E50" s="15">
        <v>0</v>
      </c>
      <c r="F50" s="19">
        <v>0</v>
      </c>
      <c r="G50" s="20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22">
        <v>0</v>
      </c>
      <c r="N50" s="22">
        <v>0</v>
      </c>
    </row>
    <row r="51" spans="1:14" s="11" customFormat="1" ht="24" x14ac:dyDescent="0.2">
      <c r="A51" s="24" t="s">
        <v>47</v>
      </c>
      <c r="B51" s="7">
        <f>+C51+D51+E51+F51+G51+H51</f>
        <v>15186.6</v>
      </c>
      <c r="C51" s="10">
        <v>0</v>
      </c>
      <c r="D51" s="7">
        <f>+D52</f>
        <v>0</v>
      </c>
      <c r="E51" s="7">
        <f>+E52</f>
        <v>7516.6</v>
      </c>
      <c r="F51" s="10">
        <v>0</v>
      </c>
      <c r="G51" s="7">
        <v>0</v>
      </c>
      <c r="H51" s="7">
        <f>SUM(H52:H56)</f>
        <v>7670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</row>
    <row r="52" spans="1:14" x14ac:dyDescent="0.25">
      <c r="A52" s="12" t="s">
        <v>48</v>
      </c>
      <c r="B52" s="13">
        <f>+C52+D52+E52+F52+G52+H52</f>
        <v>15186.6</v>
      </c>
      <c r="C52" s="10">
        <v>0</v>
      </c>
      <c r="D52" s="13">
        <v>0</v>
      </c>
      <c r="E52" s="13">
        <v>7516.6</v>
      </c>
      <c r="F52" s="10">
        <v>0</v>
      </c>
      <c r="G52" s="10">
        <v>0</v>
      </c>
      <c r="H52" s="10">
        <v>7670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ht="24" hidden="1" x14ac:dyDescent="0.25">
      <c r="A53" s="12" t="s">
        <v>49</v>
      </c>
      <c r="B53" s="10">
        <f t="shared" si="1"/>
        <v>0</v>
      </c>
      <c r="C53" s="10">
        <v>0</v>
      </c>
      <c r="D53" s="14">
        <v>0</v>
      </c>
      <c r="E53" s="15">
        <v>0</v>
      </c>
      <c r="F53" s="15">
        <v>0</v>
      </c>
      <c r="G53" s="20">
        <v>0</v>
      </c>
      <c r="H53" s="20">
        <v>0</v>
      </c>
      <c r="I53" s="19">
        <v>0</v>
      </c>
      <c r="J53" s="19">
        <v>0</v>
      </c>
      <c r="K53" s="19">
        <v>0</v>
      </c>
      <c r="L53" s="19">
        <v>0</v>
      </c>
      <c r="M53" s="22">
        <v>0</v>
      </c>
      <c r="N53" s="22">
        <v>0</v>
      </c>
    </row>
    <row r="54" spans="1:14" ht="24" hidden="1" x14ac:dyDescent="0.25">
      <c r="A54" s="12" t="s">
        <v>50</v>
      </c>
      <c r="B54" s="10">
        <f t="shared" si="1"/>
        <v>0</v>
      </c>
      <c r="C54" s="10">
        <v>0</v>
      </c>
      <c r="D54" s="14">
        <v>0</v>
      </c>
      <c r="E54" s="15">
        <v>0</v>
      </c>
      <c r="F54" s="15">
        <v>0</v>
      </c>
      <c r="G54" s="20">
        <v>0</v>
      </c>
      <c r="H54" s="20">
        <v>0</v>
      </c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22">
        <v>0</v>
      </c>
    </row>
    <row r="55" spans="1:14" ht="36" hidden="1" x14ac:dyDescent="0.25">
      <c r="A55" s="12" t="s">
        <v>51</v>
      </c>
      <c r="B55" s="10">
        <f t="shared" si="1"/>
        <v>0</v>
      </c>
      <c r="C55" s="10">
        <v>0</v>
      </c>
      <c r="D55" s="14">
        <v>0</v>
      </c>
      <c r="E55" s="15">
        <v>0</v>
      </c>
      <c r="F55" s="15">
        <v>0</v>
      </c>
      <c r="G55" s="20">
        <v>0</v>
      </c>
      <c r="H55" s="20">
        <v>0</v>
      </c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22">
        <v>0</v>
      </c>
    </row>
    <row r="56" spans="1:14" ht="24" x14ac:dyDescent="0.25">
      <c r="A56" s="12" t="s">
        <v>52</v>
      </c>
      <c r="B56" s="10">
        <f t="shared" si="1"/>
        <v>0</v>
      </c>
      <c r="C56" s="10">
        <v>0</v>
      </c>
      <c r="D56" s="14">
        <v>0</v>
      </c>
      <c r="E56" s="15">
        <v>0</v>
      </c>
      <c r="F56" s="15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</row>
    <row r="57" spans="1:14" ht="24" hidden="1" x14ac:dyDescent="0.25">
      <c r="A57" s="12" t="s">
        <v>53</v>
      </c>
      <c r="B57" s="10">
        <f t="shared" si="1"/>
        <v>0</v>
      </c>
      <c r="C57" s="10">
        <v>0</v>
      </c>
      <c r="D57" s="14">
        <v>0</v>
      </c>
      <c r="E57" s="15">
        <v>0</v>
      </c>
      <c r="F57" s="15">
        <v>0</v>
      </c>
      <c r="G57" s="20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22">
        <v>0</v>
      </c>
    </row>
    <row r="58" spans="1:14" ht="24" hidden="1" x14ac:dyDescent="0.25">
      <c r="A58" s="12" t="s">
        <v>54</v>
      </c>
      <c r="B58" s="10">
        <f t="shared" si="1"/>
        <v>0</v>
      </c>
      <c r="C58" s="10">
        <v>0</v>
      </c>
      <c r="D58" s="14">
        <v>0</v>
      </c>
      <c r="E58" s="15">
        <v>0</v>
      </c>
      <c r="F58" s="15">
        <v>0</v>
      </c>
      <c r="G58" s="20">
        <v>0</v>
      </c>
      <c r="H58" s="20">
        <v>0</v>
      </c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22">
        <v>0</v>
      </c>
    </row>
    <row r="59" spans="1:14" hidden="1" x14ac:dyDescent="0.25">
      <c r="A59" s="12" t="s">
        <v>55</v>
      </c>
      <c r="B59" s="10">
        <f t="shared" si="1"/>
        <v>0</v>
      </c>
      <c r="C59" s="10">
        <v>0</v>
      </c>
      <c r="D59" s="14">
        <v>0</v>
      </c>
      <c r="E59" s="15">
        <v>0</v>
      </c>
      <c r="F59" s="15">
        <v>0</v>
      </c>
      <c r="G59" s="20">
        <v>0</v>
      </c>
      <c r="H59" s="20">
        <v>0</v>
      </c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22">
        <v>0</v>
      </c>
    </row>
    <row r="60" spans="1:14" ht="36" hidden="1" x14ac:dyDescent="0.25">
      <c r="A60" s="12" t="s">
        <v>56</v>
      </c>
      <c r="B60" s="10">
        <f t="shared" si="1"/>
        <v>0</v>
      </c>
      <c r="C60" s="10">
        <v>0</v>
      </c>
      <c r="D60" s="14">
        <v>0</v>
      </c>
      <c r="E60" s="15">
        <v>0</v>
      </c>
      <c r="F60" s="15">
        <v>0</v>
      </c>
      <c r="G60" s="20">
        <v>0</v>
      </c>
      <c r="H60" s="20">
        <v>0</v>
      </c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22">
        <v>0</v>
      </c>
    </row>
    <row r="61" spans="1:14" x14ac:dyDescent="0.25">
      <c r="A61" s="25" t="s">
        <v>57</v>
      </c>
      <c r="B61" s="26">
        <f>+C61+D61+E61+F61+G61+H61</f>
        <v>9942247.5</v>
      </c>
      <c r="C61" s="10">
        <v>0</v>
      </c>
      <c r="D61" s="14">
        <v>0</v>
      </c>
      <c r="E61" s="27">
        <f>+E62</f>
        <v>9942247.5</v>
      </c>
      <c r="F61" s="15">
        <v>0</v>
      </c>
      <c r="G61" s="27">
        <v>0</v>
      </c>
      <c r="H61" s="7">
        <f>SUM(H62)</f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2">
        <v>0</v>
      </c>
    </row>
    <row r="62" spans="1:14" ht="14.25" customHeight="1" x14ac:dyDescent="0.25">
      <c r="A62" s="12" t="s">
        <v>58</v>
      </c>
      <c r="B62" s="41">
        <f>+C62+D62+E62+F62+G62+H62</f>
        <v>9942247.5</v>
      </c>
      <c r="C62" s="10">
        <v>0</v>
      </c>
      <c r="D62" s="14">
        <v>0</v>
      </c>
      <c r="E62" s="15">
        <v>9942247.5</v>
      </c>
      <c r="F62" s="15">
        <v>0</v>
      </c>
      <c r="G62" s="20">
        <v>0</v>
      </c>
      <c r="H62" s="20">
        <v>0</v>
      </c>
      <c r="I62" s="19">
        <v>0</v>
      </c>
      <c r="J62" s="19">
        <v>0</v>
      </c>
      <c r="K62" s="19">
        <v>0</v>
      </c>
      <c r="L62" s="19">
        <v>0</v>
      </c>
      <c r="M62" s="22">
        <v>0</v>
      </c>
      <c r="N62" s="22">
        <v>0</v>
      </c>
    </row>
    <row r="63" spans="1:14" hidden="1" x14ac:dyDescent="0.25">
      <c r="A63" s="12" t="s">
        <v>59</v>
      </c>
      <c r="B63" s="15">
        <v>0</v>
      </c>
      <c r="C63" s="10">
        <v>0</v>
      </c>
      <c r="D63" s="15">
        <v>0</v>
      </c>
      <c r="E63" s="15">
        <v>0</v>
      </c>
      <c r="F63" s="15">
        <v>0</v>
      </c>
      <c r="G63" s="20">
        <v>0</v>
      </c>
      <c r="H63" s="20">
        <v>0</v>
      </c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22">
        <v>0</v>
      </c>
    </row>
    <row r="64" spans="1:14" ht="24" hidden="1" x14ac:dyDescent="0.25">
      <c r="A64" s="12" t="s">
        <v>60</v>
      </c>
      <c r="B64" s="15">
        <v>0</v>
      </c>
      <c r="C64" s="10">
        <v>0</v>
      </c>
      <c r="D64" s="15">
        <v>0</v>
      </c>
      <c r="E64" s="15">
        <v>0</v>
      </c>
      <c r="F64" s="15">
        <v>0</v>
      </c>
      <c r="G64" s="20">
        <v>0</v>
      </c>
      <c r="H64" s="20">
        <v>0</v>
      </c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22">
        <v>0</v>
      </c>
    </row>
    <row r="65" spans="1:14" ht="5.25" hidden="1" customHeight="1" x14ac:dyDescent="0.25">
      <c r="A65" s="12" t="s">
        <v>61</v>
      </c>
      <c r="B65" s="15">
        <v>0</v>
      </c>
      <c r="C65" s="10">
        <v>0</v>
      </c>
      <c r="D65" s="15">
        <v>0</v>
      </c>
      <c r="E65" s="15">
        <v>0</v>
      </c>
      <c r="F65" s="15">
        <v>0</v>
      </c>
      <c r="G65" s="20">
        <v>0</v>
      </c>
      <c r="H65" s="20">
        <v>0</v>
      </c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22">
        <v>0</v>
      </c>
    </row>
    <row r="66" spans="1:14" ht="5.25" hidden="1" customHeight="1" x14ac:dyDescent="0.25">
      <c r="A66" s="25" t="s">
        <v>62</v>
      </c>
      <c r="B66" s="15">
        <v>0</v>
      </c>
      <c r="C66" s="10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22">
        <v>0</v>
      </c>
    </row>
    <row r="67" spans="1:14" ht="4.5" hidden="1" customHeight="1" x14ac:dyDescent="0.25">
      <c r="A67" s="12" t="s">
        <v>63</v>
      </c>
      <c r="B67" s="15">
        <v>0</v>
      </c>
      <c r="C67" s="10">
        <v>0</v>
      </c>
      <c r="D67" s="15">
        <v>0</v>
      </c>
      <c r="E67" s="15">
        <v>0</v>
      </c>
      <c r="F67" s="15">
        <v>0</v>
      </c>
      <c r="G67" s="20">
        <v>0</v>
      </c>
      <c r="H67" s="20">
        <v>0</v>
      </c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22">
        <v>0</v>
      </c>
    </row>
    <row r="68" spans="1:14" ht="4.5" hidden="1" customHeight="1" x14ac:dyDescent="0.25">
      <c r="A68" s="12" t="s">
        <v>64</v>
      </c>
      <c r="B68" s="15">
        <v>0</v>
      </c>
      <c r="C68" s="10">
        <v>0</v>
      </c>
      <c r="D68" s="15">
        <v>0</v>
      </c>
      <c r="E68" s="15">
        <v>0</v>
      </c>
      <c r="F68" s="15">
        <v>0</v>
      </c>
      <c r="G68" s="20">
        <v>0</v>
      </c>
      <c r="H68" s="20">
        <v>0</v>
      </c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22">
        <v>0</v>
      </c>
    </row>
    <row r="69" spans="1:14" ht="3.75" hidden="1" customHeight="1" x14ac:dyDescent="0.25">
      <c r="A69" s="25" t="s">
        <v>65</v>
      </c>
      <c r="B69" s="15">
        <v>0</v>
      </c>
      <c r="C69" s="10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22">
        <v>0</v>
      </c>
    </row>
    <row r="70" spans="1:14" ht="5.25" hidden="1" customHeight="1" x14ac:dyDescent="0.25">
      <c r="A70" s="12" t="s">
        <v>66</v>
      </c>
      <c r="B70" s="15">
        <v>0</v>
      </c>
      <c r="C70" s="10">
        <v>0</v>
      </c>
      <c r="D70" s="15">
        <v>0</v>
      </c>
      <c r="E70" s="15">
        <v>0</v>
      </c>
      <c r="F70" s="15">
        <v>0</v>
      </c>
      <c r="G70" s="20">
        <v>0</v>
      </c>
      <c r="H70" s="20">
        <v>0</v>
      </c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22">
        <v>0</v>
      </c>
    </row>
    <row r="71" spans="1:14" ht="4.5" hidden="1" customHeight="1" x14ac:dyDescent="0.25">
      <c r="A71" s="12" t="s">
        <v>67</v>
      </c>
      <c r="B71" s="15">
        <v>0</v>
      </c>
      <c r="C71" s="10">
        <v>0</v>
      </c>
      <c r="D71" s="15">
        <v>0</v>
      </c>
      <c r="E71" s="15">
        <v>0</v>
      </c>
      <c r="F71" s="15">
        <v>0</v>
      </c>
      <c r="G71" s="20">
        <v>0</v>
      </c>
      <c r="H71" s="20">
        <v>0</v>
      </c>
      <c r="I71" s="19">
        <v>0</v>
      </c>
      <c r="J71" s="19">
        <v>0</v>
      </c>
      <c r="K71" s="19">
        <v>0</v>
      </c>
      <c r="L71" s="19">
        <v>0</v>
      </c>
      <c r="M71" s="22">
        <v>0</v>
      </c>
      <c r="N71" s="22">
        <v>0</v>
      </c>
    </row>
    <row r="72" spans="1:14" ht="4.5" hidden="1" customHeight="1" x14ac:dyDescent="0.25">
      <c r="A72" s="12" t="s">
        <v>68</v>
      </c>
      <c r="B72" s="15">
        <v>0</v>
      </c>
      <c r="C72" s="10">
        <v>0</v>
      </c>
      <c r="D72" s="15">
        <v>0</v>
      </c>
      <c r="E72" s="15">
        <v>0</v>
      </c>
      <c r="F72" s="15">
        <v>0</v>
      </c>
      <c r="G72" s="20">
        <v>0</v>
      </c>
      <c r="H72" s="20">
        <v>0</v>
      </c>
      <c r="I72" s="19">
        <v>0</v>
      </c>
      <c r="J72" s="19">
        <v>0</v>
      </c>
      <c r="K72" s="19">
        <v>0</v>
      </c>
      <c r="L72" s="19">
        <v>0</v>
      </c>
      <c r="M72" s="22">
        <v>0</v>
      </c>
      <c r="N72" s="22">
        <v>0</v>
      </c>
    </row>
    <row r="73" spans="1:14" s="29" customFormat="1" ht="18" customHeight="1" x14ac:dyDescent="0.25">
      <c r="A73" s="28" t="s">
        <v>69</v>
      </c>
      <c r="B73" s="26">
        <f>+C73+D73+E73+F73+G73+H73</f>
        <v>223136873.92000002</v>
      </c>
      <c r="C73" s="26">
        <f>+C35+C25+C15+C9</f>
        <v>34703438.469999999</v>
      </c>
      <c r="D73" s="26">
        <f>+D35+D25+D15+D9+D51</f>
        <v>34904751.32</v>
      </c>
      <c r="E73" s="26">
        <f>+E9+E15+E25+E35+E43+E51+E61</f>
        <v>46436551.840000004</v>
      </c>
      <c r="F73" s="26">
        <f>+F9+F15+F25+F35+F43+F51+F61</f>
        <v>34977922.120000005</v>
      </c>
      <c r="G73" s="26">
        <f>+G9+G15+G35+G25</f>
        <v>36098230.549999997</v>
      </c>
      <c r="H73" s="26">
        <f>+H9+H15+H25+H35+H51</f>
        <v>36015979.619999997</v>
      </c>
      <c r="I73" s="10">
        <f t="shared" ref="I73:N73" si="2">+J73</f>
        <v>0</v>
      </c>
      <c r="J73" s="10">
        <f t="shared" si="2"/>
        <v>0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N73" s="10">
        <f t="shared" si="2"/>
        <v>0</v>
      </c>
    </row>
    <row r="74" spans="1:14" ht="7.5" hidden="1" customHeight="1" x14ac:dyDescent="0.25">
      <c r="A74" s="4" t="s">
        <v>70</v>
      </c>
      <c r="B74" s="10">
        <v>0</v>
      </c>
      <c r="C74" s="30"/>
      <c r="E74" s="15">
        <v>0</v>
      </c>
      <c r="F74" s="15">
        <v>0</v>
      </c>
      <c r="G74" s="20">
        <v>0</v>
      </c>
      <c r="H74" s="20">
        <v>0</v>
      </c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22">
        <v>0</v>
      </c>
    </row>
    <row r="75" spans="1:14" ht="4.5" hidden="1" customHeight="1" x14ac:dyDescent="0.25">
      <c r="A75" s="25" t="s">
        <v>71</v>
      </c>
      <c r="B75" s="10">
        <v>0</v>
      </c>
      <c r="C75" s="15">
        <v>0</v>
      </c>
      <c r="D75" s="20">
        <v>0</v>
      </c>
      <c r="E75" s="15">
        <v>0</v>
      </c>
      <c r="F75" s="15">
        <v>0</v>
      </c>
      <c r="G75" s="20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22">
        <v>0</v>
      </c>
    </row>
    <row r="76" spans="1:14" ht="9" hidden="1" customHeight="1" x14ac:dyDescent="0.25">
      <c r="A76" s="12" t="s">
        <v>72</v>
      </c>
      <c r="B76" s="10">
        <v>0</v>
      </c>
      <c r="C76" s="15">
        <v>0</v>
      </c>
      <c r="D76" s="20">
        <v>0</v>
      </c>
      <c r="E76" s="15">
        <v>0</v>
      </c>
      <c r="F76" s="15">
        <v>0</v>
      </c>
      <c r="G76" s="20">
        <v>0</v>
      </c>
      <c r="H76" s="20">
        <v>0</v>
      </c>
      <c r="I76" s="19">
        <v>0</v>
      </c>
      <c r="J76" s="19">
        <v>0</v>
      </c>
      <c r="K76" s="19">
        <v>0</v>
      </c>
      <c r="L76" s="19">
        <v>0</v>
      </c>
      <c r="M76" s="22">
        <v>0</v>
      </c>
      <c r="N76" s="22">
        <v>0</v>
      </c>
    </row>
    <row r="77" spans="1:14" ht="6" hidden="1" customHeight="1" x14ac:dyDescent="0.25">
      <c r="A77" s="12" t="s">
        <v>73</v>
      </c>
      <c r="B77" s="10">
        <v>0</v>
      </c>
      <c r="C77" s="15">
        <v>0</v>
      </c>
      <c r="D77" s="20">
        <v>0</v>
      </c>
      <c r="E77" s="15">
        <v>0</v>
      </c>
      <c r="F77" s="15">
        <v>0</v>
      </c>
      <c r="G77" s="20">
        <v>0</v>
      </c>
      <c r="H77" s="20">
        <v>0</v>
      </c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22">
        <v>0</v>
      </c>
    </row>
    <row r="78" spans="1:14" ht="6" hidden="1" customHeight="1" x14ac:dyDescent="0.25">
      <c r="A78" s="25" t="s">
        <v>74</v>
      </c>
      <c r="B78" s="10">
        <v>0</v>
      </c>
      <c r="C78" s="15">
        <v>0</v>
      </c>
      <c r="D78" s="20">
        <v>0</v>
      </c>
      <c r="E78" s="15">
        <v>0</v>
      </c>
      <c r="F78" s="15">
        <v>0</v>
      </c>
      <c r="G78" s="20">
        <v>0</v>
      </c>
      <c r="H78" s="20">
        <v>0</v>
      </c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22">
        <v>0</v>
      </c>
    </row>
    <row r="79" spans="1:14" ht="3.75" hidden="1" customHeight="1" x14ac:dyDescent="0.25">
      <c r="A79" s="12" t="s">
        <v>75</v>
      </c>
      <c r="B79" s="10">
        <v>0</v>
      </c>
      <c r="C79" s="15">
        <v>0</v>
      </c>
      <c r="D79" s="20">
        <v>0</v>
      </c>
      <c r="E79" s="15">
        <v>0</v>
      </c>
      <c r="F79" s="15">
        <v>0</v>
      </c>
      <c r="G79" s="20">
        <v>0</v>
      </c>
      <c r="H79" s="20">
        <v>0</v>
      </c>
      <c r="I79" s="19">
        <v>0</v>
      </c>
      <c r="J79" s="19">
        <v>0</v>
      </c>
      <c r="K79" s="19">
        <v>0</v>
      </c>
      <c r="L79" s="19">
        <v>0</v>
      </c>
      <c r="M79" s="22">
        <v>0</v>
      </c>
      <c r="N79" s="22">
        <v>0</v>
      </c>
    </row>
    <row r="80" spans="1:14" ht="3" hidden="1" customHeight="1" x14ac:dyDescent="0.25">
      <c r="A80" s="12" t="s">
        <v>76</v>
      </c>
      <c r="B80" s="10">
        <v>0</v>
      </c>
      <c r="C80" s="15">
        <v>0</v>
      </c>
      <c r="D80" s="20">
        <v>0</v>
      </c>
      <c r="E80" s="15">
        <v>0</v>
      </c>
      <c r="F80" s="15">
        <v>0</v>
      </c>
      <c r="G80" s="20">
        <v>0</v>
      </c>
      <c r="H80" s="20">
        <v>0</v>
      </c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22">
        <v>0</v>
      </c>
    </row>
    <row r="81" spans="1:14" ht="5.25" hidden="1" customHeight="1" x14ac:dyDescent="0.25">
      <c r="A81" s="25" t="s">
        <v>77</v>
      </c>
      <c r="B81" s="10">
        <v>0</v>
      </c>
      <c r="C81" s="15">
        <v>0</v>
      </c>
      <c r="D81" s="20">
        <v>0</v>
      </c>
      <c r="E81" s="15">
        <v>0</v>
      </c>
      <c r="F81" s="15">
        <v>0</v>
      </c>
      <c r="G81" s="20">
        <v>0</v>
      </c>
      <c r="H81" s="20">
        <v>0</v>
      </c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22">
        <v>0</v>
      </c>
    </row>
    <row r="82" spans="1:14" ht="45" hidden="1" customHeight="1" x14ac:dyDescent="0.25">
      <c r="A82" s="31" t="s">
        <v>78</v>
      </c>
      <c r="B82" s="10">
        <v>0</v>
      </c>
      <c r="C82" s="32">
        <v>0</v>
      </c>
      <c r="D82" s="20">
        <v>0</v>
      </c>
      <c r="E82" s="15">
        <v>0</v>
      </c>
      <c r="F82" s="15">
        <v>0</v>
      </c>
      <c r="G82" s="20">
        <v>0</v>
      </c>
      <c r="H82" s="20">
        <v>0</v>
      </c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22">
        <v>0</v>
      </c>
    </row>
    <row r="83" spans="1:14" x14ac:dyDescent="0.25">
      <c r="A83" s="33" t="s">
        <v>79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4" ht="24" x14ac:dyDescent="0.25">
      <c r="A84" s="34" t="s">
        <v>80</v>
      </c>
      <c r="B84" s="26">
        <f>+C84+D84+E84+F84+G84+H84</f>
        <v>223136873.92000002</v>
      </c>
      <c r="C84" s="26">
        <f t="shared" ref="C84:G84" si="3">+C73</f>
        <v>34703438.469999999</v>
      </c>
      <c r="D84" s="26">
        <f t="shared" si="3"/>
        <v>34904751.32</v>
      </c>
      <c r="E84" s="26">
        <f t="shared" si="3"/>
        <v>46436551.840000004</v>
      </c>
      <c r="F84" s="26">
        <f t="shared" si="3"/>
        <v>34977922.120000005</v>
      </c>
      <c r="G84" s="26">
        <f t="shared" si="3"/>
        <v>36098230.549999997</v>
      </c>
      <c r="H84" s="26">
        <f>+H73</f>
        <v>36015979.619999997</v>
      </c>
      <c r="I84" s="7">
        <f t="shared" ref="I84:N84" si="4">+J84</f>
        <v>0</v>
      </c>
      <c r="J84" s="7">
        <f t="shared" si="4"/>
        <v>0</v>
      </c>
      <c r="K84" s="7">
        <f t="shared" si="4"/>
        <v>0</v>
      </c>
      <c r="L84" s="7">
        <f t="shared" si="4"/>
        <v>0</v>
      </c>
      <c r="M84" s="7">
        <f t="shared" si="4"/>
        <v>0</v>
      </c>
      <c r="N84" s="7">
        <f t="shared" si="4"/>
        <v>0</v>
      </c>
    </row>
    <row r="85" spans="1:14" x14ac:dyDescent="0.25">
      <c r="A85" s="27" t="s">
        <v>81</v>
      </c>
      <c r="B85" s="15"/>
      <c r="C85" s="15"/>
    </row>
    <row r="86" spans="1:14" x14ac:dyDescent="0.25">
      <c r="A86" s="27" t="s">
        <v>95</v>
      </c>
      <c r="B86" s="15"/>
      <c r="C86" s="15"/>
    </row>
    <row r="87" spans="1:14" x14ac:dyDescent="0.25">
      <c r="A87" s="27" t="s">
        <v>96</v>
      </c>
      <c r="B87" s="15"/>
      <c r="C87" s="15"/>
    </row>
    <row r="88" spans="1:14" x14ac:dyDescent="0.25">
      <c r="A88" s="27"/>
      <c r="B88" s="15"/>
      <c r="C88" s="15"/>
      <c r="K88" s="21"/>
    </row>
    <row r="89" spans="1:14" x14ac:dyDescent="0.25">
      <c r="B89" s="21"/>
    </row>
    <row r="90" spans="1:14" ht="15.75" x14ac:dyDescent="0.25">
      <c r="C90" s="35"/>
      <c r="D90" s="21"/>
      <c r="H90" s="37"/>
      <c r="I90" s="37"/>
    </row>
    <row r="91" spans="1:14" ht="15.75" x14ac:dyDescent="0.25">
      <c r="B91" s="35" t="s">
        <v>97</v>
      </c>
      <c r="C91" s="36"/>
      <c r="F91" s="37" t="s">
        <v>99</v>
      </c>
      <c r="G91" s="37"/>
      <c r="H91" s="37"/>
      <c r="I91" s="37"/>
    </row>
    <row r="92" spans="1:14" ht="15.75" x14ac:dyDescent="0.25">
      <c r="B92" s="36" t="s">
        <v>98</v>
      </c>
      <c r="F92" s="37" t="s">
        <v>100</v>
      </c>
      <c r="G92" s="37"/>
    </row>
  </sheetData>
  <mergeCells count="9">
    <mergeCell ref="F91:G91"/>
    <mergeCell ref="F92:G92"/>
    <mergeCell ref="A1:C1"/>
    <mergeCell ref="A2:G2"/>
    <mergeCell ref="A3:L3"/>
    <mergeCell ref="A4:L4"/>
    <mergeCell ref="A5:L5"/>
    <mergeCell ref="H90:I90"/>
    <mergeCell ref="H91:I91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purl.org/dc/elements/1.1/"/>
    <ds:schemaRef ds:uri="http://schemas.microsoft.com/office/2006/metadata/properties"/>
    <ds:schemaRef ds:uri="0e13dc4f-122b-4d99-99b9-8e0078ca28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F7DA7-2AFB-40EB-8FB9-A5EA045A2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2022-07-07T17:47:28Z</cp:lastPrinted>
  <dcterms:created xsi:type="dcterms:W3CDTF">2020-03-06T14:55:33Z</dcterms:created>
  <dcterms:modified xsi:type="dcterms:W3CDTF">2022-07-07T18:11:47Z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