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EJECUCION PRESUPUESTARIA/2024/Ejecución Presupuestaria (a cargar transp) 2024/Noviembre 2024/"/>
    </mc:Choice>
  </mc:AlternateContent>
  <xr:revisionPtr revIDLastSave="4" documentId="8_{7C2F22F7-CCB4-4A71-94A1-0ACCE01AD258}" xr6:coauthVersionLast="47" xr6:coauthVersionMax="47" xr10:uidLastSave="{3EFDC62E-C733-4947-9B09-30C23F55DFA5}"/>
  <bookViews>
    <workbookView xWindow="-120" yWindow="-120" windowWidth="29040" windowHeight="15720" xr2:uid="{00000000-000D-0000-FFFF-FFFF00000000}"/>
  </bookViews>
  <sheets>
    <sheet name="P2 Presupuesto Aprobado-Ejec " sheetId="2" r:id="rId1"/>
    <sheet name="Hoja1" sheetId="3" r:id="rId2"/>
  </sheets>
  <definedNames>
    <definedName name="_ftn1" localSheetId="1">Hoja1!$C$18</definedName>
    <definedName name="_ftnref1" localSheetId="1">Hoja1!$C$5</definedName>
    <definedName name="_Hlk120881680" localSheetId="1">Hoja1!$C$5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5" i="2" l="1"/>
  <c r="C71" i="2" l="1"/>
  <c r="E92" i="2"/>
  <c r="I92" i="2"/>
  <c r="H26" i="2"/>
  <c r="H37" i="2"/>
  <c r="H46" i="2"/>
  <c r="E65" i="2"/>
  <c r="B67" i="2"/>
  <c r="B71" i="2" s="1"/>
  <c r="B56" i="2"/>
  <c r="M26" i="2" l="1"/>
  <c r="M65" i="2"/>
  <c r="D54" i="2"/>
  <c r="D92" i="2" s="1"/>
  <c r="E54" i="2"/>
  <c r="F54" i="2"/>
  <c r="F92" i="2" s="1"/>
  <c r="G54" i="2"/>
  <c r="H54" i="2"/>
  <c r="I54" i="2"/>
  <c r="J54" i="2"/>
  <c r="K54" i="2"/>
  <c r="K92" i="2" s="1"/>
  <c r="L54" i="2"/>
  <c r="M54" i="2"/>
  <c r="L26" i="2"/>
  <c r="L15" i="2"/>
  <c r="H65" i="2"/>
  <c r="H92" i="2" s="1"/>
  <c r="L65" i="2"/>
  <c r="L37" i="2"/>
  <c r="K65" i="2"/>
  <c r="J65" i="2"/>
  <c r="I71" i="2"/>
  <c r="I65" i="2"/>
  <c r="I15" i="2"/>
  <c r="G65" i="2"/>
  <c r="F37" i="2"/>
  <c r="D65" i="2"/>
  <c r="B65" i="2"/>
  <c r="B26" i="2"/>
  <c r="G9" i="3"/>
  <c r="G10" i="3"/>
  <c r="G11" i="3"/>
  <c r="G12" i="3"/>
  <c r="G8" i="3"/>
  <c r="D13" i="3"/>
  <c r="E13" i="3"/>
  <c r="F9" i="3"/>
  <c r="F10" i="3"/>
  <c r="F11" i="3"/>
  <c r="F12" i="3"/>
  <c r="F8" i="3"/>
  <c r="F13" i="3"/>
  <c r="D15" i="2"/>
  <c r="L46" i="2"/>
  <c r="J71" i="2"/>
  <c r="C46" i="2"/>
  <c r="D46" i="2"/>
  <c r="E46" i="2"/>
  <c r="F46" i="2"/>
  <c r="G46" i="2"/>
  <c r="I46" i="2"/>
  <c r="J46" i="2"/>
  <c r="K46" i="2"/>
  <c r="M46" i="2"/>
  <c r="N46" i="2"/>
  <c r="P46" i="2" s="1"/>
  <c r="O46" i="2"/>
  <c r="B46" i="2"/>
  <c r="K71" i="2"/>
  <c r="L71" i="2"/>
  <c r="M71" i="2"/>
  <c r="N71" i="2"/>
  <c r="P71" i="2" s="1"/>
  <c r="O71" i="2"/>
  <c r="H15" i="2"/>
  <c r="P66" i="2"/>
  <c r="O65" i="2"/>
  <c r="I37" i="2"/>
  <c r="J37" i="2"/>
  <c r="K37" i="2"/>
  <c r="M37" i="2"/>
  <c r="N37" i="2"/>
  <c r="P37" i="2" s="1"/>
  <c r="O37" i="2"/>
  <c r="I26" i="2"/>
  <c r="J26" i="2"/>
  <c r="N26" i="2"/>
  <c r="P26" i="2" s="1"/>
  <c r="O26" i="2"/>
  <c r="J15" i="2"/>
  <c r="K15" i="2"/>
  <c r="M15" i="2"/>
  <c r="N15" i="2"/>
  <c r="P15" i="2" s="1"/>
  <c r="O15" i="2"/>
  <c r="G15" i="2"/>
  <c r="B15" i="2"/>
  <c r="G26" i="2"/>
  <c r="O92" i="2"/>
  <c r="J92" i="2"/>
  <c r="G71" i="2"/>
  <c r="D37" i="2"/>
  <c r="B37" i="2"/>
  <c r="G37" i="2"/>
  <c r="F26" i="2"/>
  <c r="F15" i="2"/>
  <c r="G92" i="2"/>
  <c r="E15" i="2"/>
  <c r="E37" i="2"/>
  <c r="E26" i="2"/>
  <c r="D26" i="2"/>
  <c r="C15" i="2"/>
  <c r="P68" i="2"/>
  <c r="P69" i="2"/>
  <c r="P70" i="2"/>
  <c r="P72" i="2"/>
  <c r="P73" i="2"/>
  <c r="P74" i="2"/>
  <c r="P80" i="2"/>
  <c r="P77" i="2"/>
  <c r="P78" i="2"/>
  <c r="P79" i="2"/>
  <c r="P85" i="2"/>
  <c r="P82" i="2"/>
  <c r="P83" i="2"/>
  <c r="P84" i="2"/>
  <c r="P89" i="2"/>
  <c r="P87" i="2"/>
  <c r="P88" i="2"/>
  <c r="P90" i="2"/>
  <c r="P91" i="2"/>
  <c r="C65" i="2"/>
  <c r="C37" i="2"/>
  <c r="C26" i="2"/>
  <c r="C92" i="2"/>
  <c r="P49" i="2"/>
  <c r="K26" i="2"/>
  <c r="N92" i="2" l="1"/>
  <c r="B92" i="2"/>
  <c r="P54" i="2"/>
  <c r="M92" i="2"/>
  <c r="P65" i="2"/>
  <c r="L92" i="2"/>
  <c r="P92" i="2" l="1"/>
</calcChain>
</file>

<file path=xl/sharedStrings.xml><?xml version="1.0" encoding="utf-8"?>
<sst xmlns="http://schemas.openxmlformats.org/spreadsheetml/2006/main" count="128" uniqueCount="118">
  <si>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</si>
  <si>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</si>
  <si>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</si>
  <si>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</si>
  <si>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</si>
  <si>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</si>
  <si>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</si>
  <si>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</si>
  <si>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</si>
  <si>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</si>
  <si>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</si>
  <si>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</si>
  <si>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</si>
  <si>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</si>
  <si>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</si>
  <si>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</si>
  <si>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</si>
  <si>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</si>
  <si>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</si>
  <si>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</si>
  <si>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</si>
  <si>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</si>
  <si>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</si>
  <si>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</si>
  <si>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</si>
  <si>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</si>
  <si>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</si>
  <si>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</si>
  <si>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</si>
  <si>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</si>
  <si>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</si>
  <si>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</si>
  <si>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</si>
  <si>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</si>
  <si>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</si>
  <si>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</si>
  <si>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</si>
  <si>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</si>
  <si>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</si>
  <si>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</si>
  <si>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</si>
  <si>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</si>
  <si>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</si>
  <si>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</si>
  <si>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</si>
  <si>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</si>
  <si>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</si>
  <si>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</si>
  <si>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</si>
  <si>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</si>
  <si>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</si>
  <si>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</si>
  <si>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</si>
  <si>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</si>
  <si>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</si>
  <si>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</si>
  <si>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</si>
  <si>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</si>
  <si>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</si>
  <si>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</si>
  <si>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</si>
  <si>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</si>
  <si>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</si>
  <si>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</si>
  <si>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</si>
  <si>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</si>
  <si>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</si>
  <si>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</si>
  <si>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</si>
  <si>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</si>
  <si>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</si>
  <si>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</si>
  <si>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</si>
  <si>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</si>
  <si>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</si>
  <si>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</si>
  <si>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</si>
  <si>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</si>
  <si>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</si>
  <si>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</si>
  <si>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</si>
  <si>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</si>
  <si>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</si>
  <si>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</si>
  <si>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</si>
  <si>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</si>
  <si>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</si>
  <si>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</si>
  <si>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</si>
  <si>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</si>
  <si>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</si>
  <si>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</si>
  <si>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</si>
  <si>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SUPERINTENDENCIA DE PENSIONES</t>
  </si>
  <si>
    <t xml:space="preserve"> Superintendente de Pensiones 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</si>
  <si>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</si>
  <si>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</si>
  <si>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</si>
  <si>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Amaury Féliz Flores</t>
  </si>
  <si>
    <t>Director Administrativo y Financiero</t>
  </si>
  <si>
    <t>TOTAL</t>
  </si>
  <si>
    <t>Francisco A. Torres</t>
  </si>
  <si>
    <r>
      <rPr>
        <b/>
        <sz val="9"/>
        <color theme="1"/>
        <rFont val="Abadi"/>
        <family val="2"/>
      </rPr>
      <t xml:space="preserve">2. Presupuesto Modificado: </t>
    </r>
    <r>
      <rPr>
        <sz val="9"/>
        <color theme="1"/>
        <rFont val="Abadi"/>
        <family val="2"/>
      </rPr>
      <t xml:space="preserve">Se refiere al presupuesto aprobado en caso de que el Congreso Nacional apruebe un presupuesto complementario. </t>
    </r>
  </si>
  <si>
    <r>
      <rPr>
        <b/>
        <sz val="9"/>
        <color theme="1"/>
        <rFont val="Abadi"/>
        <family val="2"/>
      </rPr>
      <t xml:space="preserve">3.Presupuesto Devengado: </t>
    </r>
    <r>
      <rPr>
        <sz val="9"/>
        <color theme="1"/>
        <rFont val="Abadi"/>
        <family val="2"/>
      </rPr>
      <t>Se refiere al reconocimiento de las obligaciones a terceros generado por la recepción de Bienes y Servicios.</t>
    </r>
  </si>
  <si>
    <t>Concepto[1]</t>
  </si>
  <si>
    <t>Presupuesto al 31-12-2023</t>
  </si>
  <si>
    <t>Ejecutado al 30-06-2023</t>
  </si>
  <si>
    <t>Variación</t>
  </si>
  <si>
    <t>Participación ejecución</t>
  </si>
  <si>
    <t>Servicios Personales</t>
  </si>
  <si>
    <t>Servicios No Personales</t>
  </si>
  <si>
    <t>Materiales y Suministros</t>
  </si>
  <si>
    <t>Transferencias Corrientes</t>
  </si>
  <si>
    <t>Activos No Financieros</t>
  </si>
  <si>
    <t>Total</t>
  </si>
  <si>
    <t>[1] Las cifras están expresadas en (RD$).</t>
  </si>
  <si>
    <r>
      <rPr>
        <b/>
        <sz val="9"/>
        <color theme="1"/>
        <rFont val="Abadi"/>
        <family val="2"/>
      </rPr>
      <t>1. Presupuesto Aprobado:</t>
    </r>
    <r>
      <rPr>
        <sz val="9"/>
        <color theme="1"/>
        <rFont val="Abadi"/>
        <family val="2"/>
      </rPr>
      <t xml:space="preserve"> Se refiere al presupuesto aprobado por el Consejo de la Seguridad Social y la Dirección General de Presupuesto mediante la Ley de Presupuesto General del Estado.</t>
    </r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</si>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</sst>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9"/>
      <color rgb="FF000000"/>
      <name val="Abadi"/>
      <family val="2"/>
    </font>
    <font>
      <b/>
      <sz val="9"/>
      <color theme="1"/>
      <name val="Abadi"/>
      <family val="2"/>
    </font>
    <font>
      <sz val="9"/>
      <color theme="1"/>
      <name val="Abadi"/>
      <family val="2"/>
    </font>
    <font>
      <sz val="9"/>
      <color rgb="FF000000"/>
      <name val="Abadi"/>
      <family val="2"/>
    </font>
    <font>
      <u/>
      <sz val="11"/>
      <color theme="10"/>
      <name val="Calibri"/>
      <family val="2"/>
      <scheme val="minor"/>
    </font>
    <font>
      <b/>
      <sz val="10"/>
      <color rgb="FF767171"/>
      <name val="Times New Roman"/>
      <family val="1"/>
    </font>
    <font>
      <sz val="10"/>
      <color rgb="FF76717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82">
    <xf numFmtId="0" fontId="0" fillId="0" borderId="0" xfId="0"/>
    <xf numFmtId="0" fontId="0" fillId="0" borderId="3" xfId="0" applyBorder="1"/>
    <xf numFmtId="0" fontId="2" fillId="0" borderId="0" xfId="0" applyFont="1"/>
    <xf numFmtId="0" fontId="4" fillId="0" borderId="0" xfId="0" applyFont="1"/>
    <xf numFmtId="0" fontId="6" fillId="3" borderId="13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/>
    <xf numFmtId="0" fontId="6" fillId="0" borderId="0" xfId="0" applyFont="1" applyAlignment="1">
      <alignment horizontal="left" indent="1"/>
    </xf>
    <xf numFmtId="0" fontId="6" fillId="0" borderId="0" xfId="0" applyFont="1"/>
    <xf numFmtId="0" fontId="7" fillId="0" borderId="0" xfId="0" applyFont="1" applyAlignment="1">
      <alignment horizontal="left" indent="2"/>
    </xf>
    <xf numFmtId="43" fontId="7" fillId="0" borderId="0" xfId="0" applyNumberFormat="1" applyFont="1"/>
    <xf numFmtId="164" fontId="7" fillId="0" borderId="0" xfId="0" applyNumberFormat="1" applyFont="1"/>
    <xf numFmtId="43" fontId="7" fillId="0" borderId="0" xfId="1" applyFont="1"/>
    <xf numFmtId="0" fontId="6" fillId="0" borderId="0" xfId="0" applyFont="1" applyAlignment="1">
      <alignment horizontal="left" indent="2"/>
    </xf>
    <xf numFmtId="43" fontId="6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left" wrapText="1" indent="2"/>
    </xf>
    <xf numFmtId="0" fontId="6" fillId="2" borderId="13" xfId="0" applyFont="1" applyFill="1" applyBorder="1" applyAlignment="1">
      <alignment vertical="center"/>
    </xf>
    <xf numFmtId="43" fontId="6" fillId="2" borderId="13" xfId="0" applyNumberFormat="1" applyFont="1" applyFill="1" applyBorder="1"/>
    <xf numFmtId="43" fontId="6" fillId="0" borderId="13" xfId="0" applyNumberFormat="1" applyFont="1" applyBorder="1"/>
    <xf numFmtId="3" fontId="7" fillId="0" borderId="0" xfId="0" applyNumberFormat="1" applyFont="1"/>
    <xf numFmtId="0" fontId="6" fillId="0" borderId="0" xfId="0" applyFont="1" applyAlignment="1">
      <alignment horizontal="center" vertical="center"/>
    </xf>
    <xf numFmtId="0" fontId="8" fillId="3" borderId="0" xfId="0" applyFont="1" applyFill="1"/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164" fontId="6" fillId="3" borderId="1" xfId="0" applyNumberFormat="1" applyFont="1" applyFill="1" applyBorder="1"/>
    <xf numFmtId="0" fontId="6" fillId="3" borderId="0" xfId="0" applyFont="1" applyFill="1"/>
    <xf numFmtId="43" fontId="7" fillId="3" borderId="0" xfId="1" applyFont="1" applyFill="1"/>
    <xf numFmtId="43" fontId="7" fillId="3" borderId="0" xfId="0" applyNumberFormat="1" applyFont="1" applyFill="1"/>
    <xf numFmtId="43" fontId="6" fillId="3" borderId="0" xfId="0" applyNumberFormat="1" applyFont="1" applyFill="1"/>
    <xf numFmtId="0" fontId="7" fillId="3" borderId="0" xfId="0" applyFont="1" applyFill="1"/>
    <xf numFmtId="0" fontId="4" fillId="3" borderId="0" xfId="0" applyFont="1" applyFill="1"/>
    <xf numFmtId="0" fontId="0" fillId="3" borderId="0" xfId="0" applyFill="1"/>
    <xf numFmtId="0" fontId="10" fillId="4" borderId="6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4" fontId="0" fillId="0" borderId="0" xfId="0" applyNumberFormat="1"/>
    <xf numFmtId="4" fontId="11" fillId="0" borderId="9" xfId="0" applyNumberFormat="1" applyFont="1" applyBorder="1" applyAlignment="1">
      <alignment horizontal="center" vertical="center" wrapText="1"/>
    </xf>
    <xf numFmtId="9" fontId="11" fillId="0" borderId="9" xfId="0" applyNumberFormat="1" applyFont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9" fillId="0" borderId="0" xfId="2" applyAlignment="1">
      <alignment horizontal="justify" vertical="center"/>
    </xf>
    <xf numFmtId="43" fontId="7" fillId="0" borderId="0" xfId="1" applyFont="1" applyFill="1"/>
    <xf numFmtId="4" fontId="7" fillId="0" borderId="0" xfId="0" applyNumberFormat="1" applyFont="1"/>
    <xf numFmtId="43" fontId="6" fillId="0" borderId="0" xfId="1" applyFont="1"/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 wrapText="1" readingOrder="1"/>
    </xf>
    <xf numFmtId="0" fontId="6" fillId="3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top" readingOrder="1"/>
    </xf>
    <xf numFmtId="0" fontId="5" fillId="0" borderId="0" xfId="0" applyFont="1" applyAlignment="1">
      <alignment horizontal="center" vertical="top" readingOrder="1"/>
    </xf>
    <xf numFmtId="0" fontId="6" fillId="2" borderId="13" xfId="0" applyFont="1" applyFill="1" applyBorder="1" applyAlignment="1">
      <alignment horizontal="left" vertical="center"/>
    </xf>
    <xf numFmtId="43" fontId="6" fillId="2" borderId="13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4" borderId="14" xfId="2" applyFill="1" applyBorder="1" applyAlignment="1">
      <alignment horizontal="center" vertical="center" wrapText="1"/>
    </xf>
    <xf numFmtId="0" fontId="9" fillId="4" borderId="15" xfId="2" applyFill="1" applyBorder="1" applyAlignment="1">
      <alignment horizontal="center" vertical="center" wrapText="1"/>
    </xf>
    <xf numFmtId="0" fontId="9" fillId="4" borderId="16" xfId="2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4" fontId="10" fillId="4" borderId="14" xfId="0" applyNumberFormat="1" applyFont="1" applyFill="1" applyBorder="1" applyAlignment="1">
      <alignment horizontal="center" vertical="center" wrapText="1"/>
    </xf>
    <xf numFmtId="4" fontId="10" fillId="4" borderId="15" xfId="0" applyNumberFormat="1" applyFont="1" applyFill="1" applyBorder="1" applyAlignment="1">
      <alignment horizontal="center" vertical="center" wrapText="1"/>
    </xf>
    <xf numFmtId="4" fontId="10" fillId="4" borderId="16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105834</xdr:colOff>
      <xdr:row>0</xdr:row>
      <xdr:rowOff>127000</xdr:rowOff>
    </xdr:from>
    <xdr:to>
      <xdr:col>0</xdr:col>
      <xdr:colOff>2502419</xdr:colOff>
      <xdr:row>4</xdr:row>
      <xdr:rowOff>168275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B563D6-A728-A79D-6D40-BBC670F74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34" y="127000"/>
          <a:ext cx="2396585" cy="963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3"/>
  <sheetViews>
    <sheetView showGridLines="0" tabSelected="1" showWhiteSpace="0" topLeftCell="A55" zoomScale="90" zoomScaleNormal="90" zoomScaleSheetLayoutView="100" workbookViewId="0">
      <selection activeCell="H110" sqref="H110"/>
    </sheetView>
  </sheetViews>
  <sheetFormatPr baseColWidth="10" defaultColWidth="11.42578125" defaultRowHeight="15" x14ac:dyDescent="0.25"/>
  <cols>
    <col min="1" max="1" width="74.7109375" bestFit="1" customWidth="1"/>
    <col min="2" max="2" width="19.5703125" customWidth="1"/>
    <col min="3" max="3" width="19.42578125" hidden="1" customWidth="1"/>
    <col min="4" max="4" width="16.7109375" customWidth="1"/>
    <col min="5" max="5" width="15.85546875" customWidth="1"/>
    <col min="6" max="6" width="15.5703125" customWidth="1"/>
    <col min="7" max="8" width="15.5703125" style="43" customWidth="1"/>
    <col min="9" max="9" width="15.7109375" customWidth="1"/>
    <col min="10" max="10" width="15.5703125" customWidth="1"/>
    <col min="11" max="11" width="15.85546875" customWidth="1"/>
    <col min="12" max="12" width="16.42578125" customWidth="1"/>
    <col min="13" max="13" width="15.7109375" customWidth="1"/>
    <col min="14" max="14" width="17" bestFit="1" customWidth="1"/>
    <col min="15" max="15" width="15.7109375" customWidth="1"/>
    <col min="16" max="16" width="17.7109375" customWidth="1"/>
  </cols>
  <sheetData>
    <row r="1" spans="1:17" ht="28.5" customHeight="1" x14ac:dyDescent="0.25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7" ht="13.5" customHeight="1" x14ac:dyDescent="0.25">
      <c r="A2" s="64" t="s">
        <v>93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7" x14ac:dyDescent="0.25">
      <c r="A3" s="68">
        <v>2024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7" ht="15.75" customHeight="1" x14ac:dyDescent="0.25">
      <c r="A4" s="64" t="s">
        <v>90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7" ht="15.75" customHeight="1" x14ac:dyDescent="0.25">
      <c r="A5" s="60" t="s">
        <v>75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17" ht="25.5" customHeight="1" x14ac:dyDescent="0.25">
      <c r="A6" s="66" t="s">
        <v>65</v>
      </c>
      <c r="B6" s="67" t="s">
        <v>92</v>
      </c>
      <c r="C6" s="67" t="s">
        <v>91</v>
      </c>
      <c r="D6" s="61" t="s">
        <v>89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17" x14ac:dyDescent="0.25">
      <c r="A7" s="66"/>
      <c r="B7" s="67"/>
      <c r="C7" s="67"/>
      <c r="D7" s="4" t="s">
        <v>77</v>
      </c>
      <c r="E7" s="4" t="s">
        <v>78</v>
      </c>
      <c r="F7" s="4" t="s">
        <v>79</v>
      </c>
      <c r="G7" s="4" t="s">
        <v>80</v>
      </c>
      <c r="H7" s="4" t="s">
        <v>81</v>
      </c>
      <c r="I7" s="4" t="s">
        <v>82</v>
      </c>
      <c r="J7" s="4" t="s">
        <v>83</v>
      </c>
      <c r="K7" s="4" t="s">
        <v>84</v>
      </c>
      <c r="L7" s="4" t="s">
        <v>85</v>
      </c>
      <c r="M7" s="4" t="s">
        <v>86</v>
      </c>
      <c r="N7" s="4" t="s">
        <v>87</v>
      </c>
      <c r="O7" s="4" t="s">
        <v>88</v>
      </c>
      <c r="P7" s="4" t="s">
        <v>76</v>
      </c>
    </row>
    <row r="8" spans="1:17" x14ac:dyDescent="0.25">
      <c r="A8" s="5" t="s">
        <v>0</v>
      </c>
      <c r="B8" s="6"/>
      <c r="C8" s="6"/>
      <c r="D8" s="6"/>
      <c r="E8" s="6"/>
      <c r="F8" s="6"/>
      <c r="G8" s="36"/>
      <c r="H8" s="36"/>
      <c r="I8" s="6"/>
      <c r="J8" s="6"/>
      <c r="K8" s="6"/>
      <c r="L8" s="6"/>
      <c r="M8" s="6"/>
      <c r="N8" s="6"/>
      <c r="O8" s="6"/>
      <c r="P8" s="6"/>
    </row>
    <row r="9" spans="1:17" s="2" customFormat="1" x14ac:dyDescent="0.25">
      <c r="A9" s="7" t="s">
        <v>1</v>
      </c>
      <c r="B9" s="8"/>
      <c r="C9" s="8"/>
      <c r="D9" s="8"/>
      <c r="E9" s="8"/>
      <c r="F9" s="8"/>
      <c r="G9" s="37"/>
      <c r="H9" s="37"/>
      <c r="I9" s="8"/>
      <c r="J9" s="8"/>
      <c r="K9" s="8"/>
      <c r="L9" s="8"/>
      <c r="M9" s="8"/>
      <c r="N9" s="8"/>
      <c r="O9" s="8"/>
      <c r="P9" s="8"/>
    </row>
    <row r="10" spans="1:17" x14ac:dyDescent="0.25">
      <c r="A10" s="9" t="s">
        <v>2</v>
      </c>
      <c r="B10" s="10">
        <v>299850000</v>
      </c>
      <c r="C10" s="11"/>
      <c r="D10" s="12">
        <v>23749318.100000001</v>
      </c>
      <c r="E10" s="12">
        <v>25806155.82</v>
      </c>
      <c r="F10" s="10">
        <v>22680713.920000002</v>
      </c>
      <c r="G10" s="38">
        <v>22577245.370000001</v>
      </c>
      <c r="H10" s="39">
        <v>21471981.52</v>
      </c>
      <c r="I10" s="10">
        <v>22798369.140000001</v>
      </c>
      <c r="J10" s="10">
        <v>27881171.120000005</v>
      </c>
      <c r="K10" s="10">
        <v>25969117.419999998</v>
      </c>
      <c r="L10" s="55">
        <v>24291505.799999997</v>
      </c>
      <c r="M10" s="10">
        <v>23178679.349999998</v>
      </c>
      <c r="N10" s="10">
        <v>26841811.770000003</v>
      </c>
      <c r="O10" s="10"/>
      <c r="P10" s="10"/>
    </row>
    <row r="11" spans="1:17" x14ac:dyDescent="0.25">
      <c r="A11" s="9" t="s">
        <v>3</v>
      </c>
      <c r="B11" s="10">
        <v>41808000</v>
      </c>
      <c r="C11" s="11"/>
      <c r="D11" s="12">
        <v>3541568.78</v>
      </c>
      <c r="E11" s="12">
        <v>3035860.07</v>
      </c>
      <c r="F11" s="10">
        <v>2757546.54</v>
      </c>
      <c r="G11" s="39">
        <v>2730079.41</v>
      </c>
      <c r="H11" s="39">
        <v>2261582.12</v>
      </c>
      <c r="I11" s="10">
        <v>3533832.71</v>
      </c>
      <c r="J11" s="10">
        <v>3507154.39</v>
      </c>
      <c r="K11" s="10">
        <v>3077235.5700000003</v>
      </c>
      <c r="L11" s="10">
        <v>3693337.79</v>
      </c>
      <c r="M11" s="10">
        <v>3566736.51</v>
      </c>
      <c r="N11" s="10">
        <v>4241986.92</v>
      </c>
      <c r="O11" s="10"/>
      <c r="P11" s="10"/>
    </row>
    <row r="12" spans="1:17" x14ac:dyDescent="0.25">
      <c r="A12" s="9" t="s">
        <v>4</v>
      </c>
      <c r="B12" s="10">
        <v>3120000</v>
      </c>
      <c r="C12" s="11"/>
      <c r="D12" s="12">
        <v>63000</v>
      </c>
      <c r="E12" s="12">
        <v>51197.99</v>
      </c>
      <c r="F12" s="10">
        <v>238000</v>
      </c>
      <c r="G12" s="39">
        <v>122200</v>
      </c>
      <c r="H12" s="39">
        <v>61422.12</v>
      </c>
      <c r="I12" s="10">
        <v>71700</v>
      </c>
      <c r="J12" s="10">
        <v>159000</v>
      </c>
      <c r="K12" s="10">
        <v>47003</v>
      </c>
      <c r="L12" s="10">
        <v>151250</v>
      </c>
      <c r="M12" s="10">
        <v>184303.4</v>
      </c>
      <c r="N12" s="10">
        <v>78000</v>
      </c>
      <c r="O12" s="10"/>
      <c r="P12" s="10"/>
      <c r="Q12" s="1"/>
    </row>
    <row r="13" spans="1:17" x14ac:dyDescent="0.25">
      <c r="A13" s="9" t="s">
        <v>5</v>
      </c>
      <c r="B13" s="10">
        <v>116160000</v>
      </c>
      <c r="C13" s="11"/>
      <c r="D13" s="12">
        <v>6084113.6399999997</v>
      </c>
      <c r="E13" s="12">
        <v>6032113.6399999997</v>
      </c>
      <c r="F13" s="10">
        <v>6045463.6399999997</v>
      </c>
      <c r="G13" s="39">
        <v>6061296.96</v>
      </c>
      <c r="H13" s="39">
        <v>6059630.3200000003</v>
      </c>
      <c r="I13" s="10">
        <v>6411263.2400000002</v>
      </c>
      <c r="J13" s="10">
        <v>20875988</v>
      </c>
      <c r="K13" s="10">
        <v>27792084.759999998</v>
      </c>
      <c r="L13" s="10">
        <v>3711446.95</v>
      </c>
      <c r="M13" s="10">
        <v>3321000.32</v>
      </c>
      <c r="N13" s="10">
        <v>1265000</v>
      </c>
      <c r="O13" s="10"/>
      <c r="P13" s="10"/>
    </row>
    <row r="14" spans="1:17" x14ac:dyDescent="0.25">
      <c r="A14" s="9" t="s">
        <v>6</v>
      </c>
      <c r="B14" s="10">
        <v>35904000</v>
      </c>
      <c r="C14" s="11"/>
      <c r="D14" s="12">
        <v>2609739.7999999998</v>
      </c>
      <c r="E14" s="12">
        <v>2614290.23</v>
      </c>
      <c r="F14" s="10">
        <v>2587964.6800000002</v>
      </c>
      <c r="G14" s="39">
        <v>2603685.0099999998</v>
      </c>
      <c r="H14" s="39">
        <v>2571720.1</v>
      </c>
      <c r="I14" s="10">
        <v>2674453.0100000002</v>
      </c>
      <c r="J14" s="10">
        <v>2692452.29</v>
      </c>
      <c r="K14" s="10">
        <v>2689785.2399999998</v>
      </c>
      <c r="L14" s="10">
        <v>2674024.25</v>
      </c>
      <c r="M14" s="10">
        <v>2702328.66</v>
      </c>
      <c r="N14" s="10">
        <v>2741737.93</v>
      </c>
      <c r="O14" s="10"/>
      <c r="P14" s="10"/>
    </row>
    <row r="15" spans="1:17" x14ac:dyDescent="0.25">
      <c r="A15" s="13" t="s">
        <v>100</v>
      </c>
      <c r="B15" s="14">
        <f>+SUM(B10:B14)</f>
        <v>496842000</v>
      </c>
      <c r="C15" s="14">
        <f>+SUM(C10:C14)</f>
        <v>0</v>
      </c>
      <c r="D15" s="14">
        <f t="shared" ref="D15:I15" si="0">SUM(D10:D14)</f>
        <v>36047740.32</v>
      </c>
      <c r="E15" s="14">
        <f t="shared" si="0"/>
        <v>37539617.749999993</v>
      </c>
      <c r="F15" s="14">
        <f t="shared" si="0"/>
        <v>34309688.780000001</v>
      </c>
      <c r="G15" s="40">
        <f t="shared" si="0"/>
        <v>34094506.75</v>
      </c>
      <c r="H15" s="40">
        <f t="shared" si="0"/>
        <v>32426336.180000003</v>
      </c>
      <c r="I15" s="14">
        <f t="shared" si="0"/>
        <v>35489618.100000001</v>
      </c>
      <c r="J15" s="14">
        <f t="shared" ref="J15:O15" si="1">SUM(J10:J14)</f>
        <v>55115765.800000004</v>
      </c>
      <c r="K15" s="14">
        <f t="shared" si="1"/>
        <v>59575225.990000002</v>
      </c>
      <c r="L15" s="14">
        <f t="shared" si="1"/>
        <v>34521564.789999992</v>
      </c>
      <c r="M15" s="14">
        <f t="shared" si="1"/>
        <v>32953048.239999998</v>
      </c>
      <c r="N15" s="14">
        <f t="shared" si="1"/>
        <v>35168536.620000005</v>
      </c>
      <c r="O15" s="14">
        <f t="shared" si="1"/>
        <v>0</v>
      </c>
      <c r="P15" s="14">
        <f>+SUM(D15:O15)</f>
        <v>427241649.32000005</v>
      </c>
    </row>
    <row r="16" spans="1:17" x14ac:dyDescent="0.25">
      <c r="A16" s="7" t="s">
        <v>7</v>
      </c>
      <c r="B16" s="15"/>
      <c r="C16" s="15"/>
      <c r="D16" s="15"/>
      <c r="E16" s="15"/>
      <c r="F16" s="15"/>
      <c r="G16" s="41"/>
      <c r="H16" s="41"/>
      <c r="I16" s="15"/>
      <c r="J16" s="15"/>
      <c r="K16" s="15"/>
      <c r="L16" s="15"/>
      <c r="M16" s="15"/>
      <c r="N16" s="15"/>
      <c r="O16" s="15"/>
      <c r="P16" s="15"/>
    </row>
    <row r="17" spans="1:16" x14ac:dyDescent="0.25">
      <c r="A17" s="9" t="s">
        <v>8</v>
      </c>
      <c r="B17" s="10">
        <v>8316000</v>
      </c>
      <c r="C17" s="11"/>
      <c r="D17" s="12">
        <v>742122.44</v>
      </c>
      <c r="E17" s="12">
        <v>730147.53</v>
      </c>
      <c r="F17" s="10">
        <v>756375.37</v>
      </c>
      <c r="G17" s="39">
        <v>789063.72</v>
      </c>
      <c r="H17" s="39">
        <v>655221.16</v>
      </c>
      <c r="I17" s="10">
        <v>794155.64</v>
      </c>
      <c r="J17" s="10">
        <v>827174.48</v>
      </c>
      <c r="K17" s="10">
        <v>833114.88</v>
      </c>
      <c r="L17" s="55">
        <v>855897.59999999998</v>
      </c>
      <c r="M17" s="10">
        <v>837737.92</v>
      </c>
      <c r="N17" s="10">
        <v>788426.53</v>
      </c>
      <c r="O17" s="10"/>
      <c r="P17" s="10"/>
    </row>
    <row r="18" spans="1:16" x14ac:dyDescent="0.25">
      <c r="A18" s="9" t="s">
        <v>9</v>
      </c>
      <c r="B18" s="10">
        <v>15960000</v>
      </c>
      <c r="C18" s="11"/>
      <c r="D18" s="12">
        <v>100000</v>
      </c>
      <c r="E18" s="12">
        <v>227000</v>
      </c>
      <c r="F18" s="10">
        <v>246375.24</v>
      </c>
      <c r="G18" s="39">
        <v>751510</v>
      </c>
      <c r="H18" s="39">
        <v>616700.19999999995</v>
      </c>
      <c r="I18" s="10">
        <v>1135341.79</v>
      </c>
      <c r="J18" s="10">
        <v>2177421.2199999997</v>
      </c>
      <c r="K18" s="10">
        <v>1742559.98</v>
      </c>
      <c r="L18" s="10">
        <v>1129975.23</v>
      </c>
      <c r="M18" s="10">
        <v>640000</v>
      </c>
      <c r="N18" s="10">
        <v>1344581.54</v>
      </c>
      <c r="O18" s="10"/>
      <c r="P18" s="10"/>
    </row>
    <row r="19" spans="1:16" x14ac:dyDescent="0.25">
      <c r="A19" s="9" t="s">
        <v>10</v>
      </c>
      <c r="B19" s="10">
        <v>2580000</v>
      </c>
      <c r="C19" s="11"/>
      <c r="D19" s="12">
        <v>0</v>
      </c>
      <c r="E19" s="12">
        <v>98072</v>
      </c>
      <c r="F19" s="10">
        <v>97730.65</v>
      </c>
      <c r="G19" s="39">
        <v>166966.39999999999</v>
      </c>
      <c r="H19" s="39">
        <v>0</v>
      </c>
      <c r="I19" s="10">
        <v>324305</v>
      </c>
      <c r="J19" s="10">
        <v>120850</v>
      </c>
      <c r="K19" s="10">
        <v>368857.9</v>
      </c>
      <c r="L19" s="10">
        <v>532989</v>
      </c>
      <c r="M19" s="10">
        <v>331280.84999999998</v>
      </c>
      <c r="N19" s="10">
        <v>234009.15</v>
      </c>
      <c r="O19" s="10"/>
      <c r="P19" s="10"/>
    </row>
    <row r="20" spans="1:16" x14ac:dyDescent="0.25">
      <c r="A20" s="9" t="s">
        <v>11</v>
      </c>
      <c r="B20" s="10">
        <v>1356000</v>
      </c>
      <c r="C20" s="11"/>
      <c r="D20" s="12">
        <v>3310</v>
      </c>
      <c r="E20" s="12">
        <v>0</v>
      </c>
      <c r="F20" s="10">
        <v>49800.77</v>
      </c>
      <c r="G20" s="39">
        <v>0</v>
      </c>
      <c r="H20" s="39">
        <v>153536.29999999999</v>
      </c>
      <c r="I20" s="10">
        <v>118050.18</v>
      </c>
      <c r="J20" s="10">
        <v>39000</v>
      </c>
      <c r="K20" s="10">
        <v>210823.94</v>
      </c>
      <c r="L20" s="10">
        <v>110279.23</v>
      </c>
      <c r="M20" s="10">
        <v>241754.21</v>
      </c>
      <c r="N20" s="10">
        <v>115168.88</v>
      </c>
      <c r="O20" s="10"/>
      <c r="P20" s="10"/>
    </row>
    <row r="21" spans="1:16" x14ac:dyDescent="0.25">
      <c r="A21" s="9" t="s">
        <v>12</v>
      </c>
      <c r="B21" s="10">
        <v>7128000</v>
      </c>
      <c r="C21" s="11"/>
      <c r="D21" s="12">
        <v>440539.46</v>
      </c>
      <c r="E21" s="12">
        <v>417685.75</v>
      </c>
      <c r="F21" s="10">
        <v>109878.25</v>
      </c>
      <c r="G21" s="39">
        <v>746023.17</v>
      </c>
      <c r="H21" s="39">
        <v>965207.67</v>
      </c>
      <c r="I21" s="10">
        <v>732640.37</v>
      </c>
      <c r="J21" s="10">
        <v>2901032.94</v>
      </c>
      <c r="K21" s="10">
        <v>744175.71000000008</v>
      </c>
      <c r="L21" s="10">
        <v>799297.08</v>
      </c>
      <c r="M21" s="10">
        <v>1213697.1500000001</v>
      </c>
      <c r="N21" s="10">
        <v>7904189.0800000001</v>
      </c>
      <c r="O21" s="10"/>
      <c r="P21" s="10"/>
    </row>
    <row r="22" spans="1:16" x14ac:dyDescent="0.25">
      <c r="A22" s="9" t="s">
        <v>13</v>
      </c>
      <c r="B22" s="10">
        <v>13056000</v>
      </c>
      <c r="C22" s="11"/>
      <c r="D22" s="12">
        <v>996931.16</v>
      </c>
      <c r="E22" s="12">
        <v>1012617.33</v>
      </c>
      <c r="F22" s="10">
        <v>1485099.59</v>
      </c>
      <c r="G22" s="39">
        <v>525457.36</v>
      </c>
      <c r="H22" s="39">
        <v>1021297.52</v>
      </c>
      <c r="I22" s="10">
        <v>1043331.21</v>
      </c>
      <c r="J22" s="10">
        <v>3143687.1799999997</v>
      </c>
      <c r="K22" s="10">
        <v>668904.51</v>
      </c>
      <c r="L22" s="10">
        <v>1080811.2</v>
      </c>
      <c r="M22" s="10">
        <v>-605244.31999999995</v>
      </c>
      <c r="N22" s="10">
        <v>1092921.03</v>
      </c>
      <c r="O22" s="10"/>
      <c r="P22" s="10"/>
    </row>
    <row r="23" spans="1:16" ht="24.75" x14ac:dyDescent="0.25">
      <c r="A23" s="16" t="s">
        <v>14</v>
      </c>
      <c r="B23" s="10">
        <v>1560000</v>
      </c>
      <c r="C23" s="11"/>
      <c r="D23" s="12">
        <v>135794.4</v>
      </c>
      <c r="E23" s="12">
        <v>18644</v>
      </c>
      <c r="F23" s="10">
        <v>95639</v>
      </c>
      <c r="G23" s="39">
        <v>11800</v>
      </c>
      <c r="H23" s="39">
        <v>109230.95</v>
      </c>
      <c r="I23" s="10">
        <v>41019.5</v>
      </c>
      <c r="J23" s="10">
        <v>23187</v>
      </c>
      <c r="K23" s="10">
        <v>85904</v>
      </c>
      <c r="L23" s="10">
        <v>103143.8</v>
      </c>
      <c r="M23" s="10">
        <v>174613.48</v>
      </c>
      <c r="N23" s="10">
        <v>1185840.01</v>
      </c>
      <c r="O23" s="10"/>
      <c r="P23" s="10"/>
    </row>
    <row r="24" spans="1:16" x14ac:dyDescent="0.25">
      <c r="A24" s="9" t="s">
        <v>15</v>
      </c>
      <c r="B24" s="10">
        <v>62013314.960000001</v>
      </c>
      <c r="C24" s="11"/>
      <c r="D24" s="12">
        <v>2500174.7200000002</v>
      </c>
      <c r="E24" s="12">
        <v>2207104.8199999998</v>
      </c>
      <c r="F24" s="10">
        <v>1769832.03</v>
      </c>
      <c r="G24" s="39">
        <v>4860621.47</v>
      </c>
      <c r="H24" s="39">
        <v>2790635.95</v>
      </c>
      <c r="I24" s="10">
        <v>1328087.4800000002</v>
      </c>
      <c r="J24" s="10">
        <v>3145714.81</v>
      </c>
      <c r="K24" s="10">
        <v>2493811.46</v>
      </c>
      <c r="L24" s="55">
        <v>2621588.46</v>
      </c>
      <c r="M24" s="10">
        <v>5354713.8499999996</v>
      </c>
      <c r="N24" s="10">
        <v>4531705.0299999993</v>
      </c>
      <c r="O24" s="10"/>
      <c r="P24" s="10"/>
    </row>
    <row r="25" spans="1:16" x14ac:dyDescent="0.25">
      <c r="A25" s="9" t="s">
        <v>16</v>
      </c>
      <c r="B25" s="10">
        <v>5160000</v>
      </c>
      <c r="C25" s="11"/>
      <c r="D25" s="12">
        <v>202754.97</v>
      </c>
      <c r="E25" s="12">
        <v>478964.33</v>
      </c>
      <c r="F25" s="10">
        <v>200221.37</v>
      </c>
      <c r="G25" s="39">
        <v>-15163.12</v>
      </c>
      <c r="H25" s="39">
        <v>51500</v>
      </c>
      <c r="I25" s="10">
        <v>57600</v>
      </c>
      <c r="J25" s="10">
        <v>21600</v>
      </c>
      <c r="K25" s="10">
        <v>1168897.47</v>
      </c>
      <c r="L25" s="10">
        <v>36000</v>
      </c>
      <c r="M25" s="10">
        <v>36600</v>
      </c>
      <c r="N25" s="10">
        <v>500000</v>
      </c>
      <c r="O25" s="10"/>
      <c r="P25" s="10"/>
    </row>
    <row r="26" spans="1:16" x14ac:dyDescent="0.25">
      <c r="A26" s="13" t="s">
        <v>100</v>
      </c>
      <c r="B26" s="14">
        <f>+SUM(B17:B25)</f>
        <v>117129314.96000001</v>
      </c>
      <c r="C26" s="14">
        <f>+SUM(C17:C25)</f>
        <v>0</v>
      </c>
      <c r="D26" s="14">
        <f>SUM(D17:D25)</f>
        <v>5121627.1499999994</v>
      </c>
      <c r="E26" s="14">
        <f>SUM(E17:E25)</f>
        <v>5190235.76</v>
      </c>
      <c r="F26" s="14">
        <f>SUM(F17:F25)</f>
        <v>4810952.2700000005</v>
      </c>
      <c r="G26" s="40">
        <f>SUM(G17:G25)</f>
        <v>7836278.9999999991</v>
      </c>
      <c r="H26" s="40">
        <f>SUM(H17:H25)</f>
        <v>6363329.75</v>
      </c>
      <c r="I26" s="14">
        <f t="shared" ref="I26:O26" si="2">SUM(I17:I25)</f>
        <v>5574531.1700000009</v>
      </c>
      <c r="J26" s="14">
        <f t="shared" si="2"/>
        <v>12399667.630000001</v>
      </c>
      <c r="K26" s="14">
        <f t="shared" si="2"/>
        <v>8317049.8499999996</v>
      </c>
      <c r="L26" s="14">
        <f>SUM(L17:L25)</f>
        <v>7269981.5999999996</v>
      </c>
      <c r="M26" s="14">
        <f t="shared" si="2"/>
        <v>8225153.1399999997</v>
      </c>
      <c r="N26" s="14">
        <f t="shared" si="2"/>
        <v>17696841.25</v>
      </c>
      <c r="O26" s="14">
        <f t="shared" si="2"/>
        <v>0</v>
      </c>
      <c r="P26" s="14">
        <f>+SUM(D26:O26)</f>
        <v>88805648.570000008</v>
      </c>
    </row>
    <row r="27" spans="1:16" x14ac:dyDescent="0.25">
      <c r="A27" s="7" t="s">
        <v>17</v>
      </c>
      <c r="B27" s="15"/>
      <c r="C27" s="15"/>
      <c r="D27" s="15"/>
      <c r="E27" s="15"/>
      <c r="F27" s="15"/>
      <c r="G27" s="41"/>
      <c r="H27" s="41"/>
      <c r="I27" s="15"/>
      <c r="J27" s="15"/>
      <c r="K27" s="15"/>
      <c r="L27" s="15"/>
      <c r="M27" s="15"/>
      <c r="N27" s="15"/>
      <c r="O27" s="15"/>
      <c r="P27" s="15"/>
    </row>
    <row r="28" spans="1:16" x14ac:dyDescent="0.25">
      <c r="A28" s="9" t="s">
        <v>18</v>
      </c>
      <c r="B28" s="10">
        <v>720000</v>
      </c>
      <c r="C28" s="11"/>
      <c r="D28" s="12">
        <v>84692.6</v>
      </c>
      <c r="E28" s="54">
        <v>57303.8</v>
      </c>
      <c r="F28" s="10">
        <v>67652.990000000005</v>
      </c>
      <c r="G28" s="39">
        <v>101309.52</v>
      </c>
      <c r="H28" s="39">
        <v>54229.1</v>
      </c>
      <c r="I28" s="10">
        <v>59767</v>
      </c>
      <c r="J28" s="10">
        <v>109291.6</v>
      </c>
      <c r="K28" s="10">
        <v>215533.4</v>
      </c>
      <c r="L28" s="10">
        <v>71736</v>
      </c>
      <c r="M28" s="10">
        <v>83056.800000000003</v>
      </c>
      <c r="N28" s="10">
        <v>36643.4</v>
      </c>
      <c r="O28" s="10"/>
      <c r="P28" s="10"/>
    </row>
    <row r="29" spans="1:16" x14ac:dyDescent="0.25">
      <c r="A29" s="9" t="s">
        <v>19</v>
      </c>
      <c r="B29" s="10">
        <v>180000</v>
      </c>
      <c r="C29" s="11"/>
      <c r="D29" s="12">
        <v>2048.09</v>
      </c>
      <c r="E29" s="54">
        <v>508.88</v>
      </c>
      <c r="F29" s="10">
        <v>1627</v>
      </c>
      <c r="G29" s="39">
        <v>1420.96</v>
      </c>
      <c r="H29" s="39">
        <v>1176.3499999999999</v>
      </c>
      <c r="I29" s="10">
        <v>317948.06</v>
      </c>
      <c r="J29" s="10">
        <v>1279.22</v>
      </c>
      <c r="K29" s="10">
        <v>1146.3800000000001</v>
      </c>
      <c r="L29" s="10">
        <v>4162.0200000000004</v>
      </c>
      <c r="M29" s="10">
        <v>91395.72</v>
      </c>
      <c r="N29" s="10">
        <v>2301</v>
      </c>
      <c r="O29" s="10"/>
      <c r="P29" s="10"/>
    </row>
    <row r="30" spans="1:16" x14ac:dyDescent="0.25">
      <c r="A30" s="9" t="s">
        <v>20</v>
      </c>
      <c r="B30" s="10">
        <v>864000</v>
      </c>
      <c r="C30" s="11"/>
      <c r="D30" s="12">
        <v>109305.08</v>
      </c>
      <c r="E30" s="54">
        <v>99085.94</v>
      </c>
      <c r="F30" s="10">
        <v>91935.7</v>
      </c>
      <c r="G30" s="39">
        <v>82833.3</v>
      </c>
      <c r="H30" s="39">
        <v>107557.26</v>
      </c>
      <c r="I30" s="10">
        <v>99006.01</v>
      </c>
      <c r="J30" s="10">
        <v>173709.49</v>
      </c>
      <c r="K30" s="10">
        <v>102871.76</v>
      </c>
      <c r="L30" s="10">
        <v>78630.930000000008</v>
      </c>
      <c r="M30" s="10">
        <v>99879.78</v>
      </c>
      <c r="N30" s="10">
        <v>70315.17</v>
      </c>
      <c r="O30" s="10"/>
      <c r="P30" s="10"/>
    </row>
    <row r="31" spans="1:16" x14ac:dyDescent="0.25">
      <c r="A31" s="9" t="s">
        <v>21</v>
      </c>
      <c r="B31" s="10">
        <v>84000</v>
      </c>
      <c r="C31" s="11"/>
      <c r="D31" s="12">
        <v>499.14</v>
      </c>
      <c r="E31" s="54">
        <v>0</v>
      </c>
      <c r="F31" s="10">
        <v>998.28</v>
      </c>
      <c r="G31" s="39">
        <v>499.14</v>
      </c>
      <c r="H31" s="39">
        <v>499.14</v>
      </c>
      <c r="I31" s="10">
        <v>949.14</v>
      </c>
      <c r="J31" s="10">
        <v>499.14</v>
      </c>
      <c r="K31" s="10">
        <v>998.28</v>
      </c>
      <c r="L31" s="10">
        <v>19948.28</v>
      </c>
      <c r="M31" s="10">
        <v>998.28</v>
      </c>
      <c r="N31" s="10">
        <v>0</v>
      </c>
      <c r="O31" s="10"/>
      <c r="P31" s="10"/>
    </row>
    <row r="32" spans="1:16" x14ac:dyDescent="0.25">
      <c r="A32" s="9" t="s">
        <v>22</v>
      </c>
      <c r="B32" s="10">
        <v>240000</v>
      </c>
      <c r="C32" s="11"/>
      <c r="D32" s="12">
        <v>36774.959999999999</v>
      </c>
      <c r="E32" s="54">
        <v>3867.66</v>
      </c>
      <c r="F32" s="10">
        <v>1783.05</v>
      </c>
      <c r="G32" s="39">
        <v>455.24</v>
      </c>
      <c r="H32" s="39">
        <v>5219.3</v>
      </c>
      <c r="I32" s="10">
        <v>2434.96</v>
      </c>
      <c r="J32" s="10">
        <v>5979.72</v>
      </c>
      <c r="K32" s="10">
        <v>2294.96</v>
      </c>
      <c r="L32" s="10">
        <v>1754.24</v>
      </c>
      <c r="M32" s="10">
        <v>3679.44</v>
      </c>
      <c r="N32" s="10">
        <v>525.16</v>
      </c>
      <c r="O32" s="10"/>
      <c r="P32" s="10"/>
    </row>
    <row r="33" spans="1:16" x14ac:dyDescent="0.25">
      <c r="A33" s="9" t="s">
        <v>23</v>
      </c>
      <c r="B33" s="10">
        <v>0</v>
      </c>
      <c r="C33" s="11"/>
      <c r="D33" s="12">
        <v>5533.28</v>
      </c>
      <c r="E33" s="12">
        <v>52274</v>
      </c>
      <c r="F33" s="10">
        <v>991.19</v>
      </c>
      <c r="G33" s="39">
        <v>0</v>
      </c>
      <c r="H33" s="39">
        <v>3509.94</v>
      </c>
      <c r="I33" s="10">
        <v>4747.99</v>
      </c>
      <c r="J33" s="10">
        <v>7920.08</v>
      </c>
      <c r="K33" s="10">
        <v>0</v>
      </c>
      <c r="L33" s="10">
        <v>945.19</v>
      </c>
      <c r="M33" s="10">
        <v>0</v>
      </c>
      <c r="N33" s="10">
        <v>915</v>
      </c>
      <c r="O33" s="10"/>
      <c r="P33" s="10"/>
    </row>
    <row r="34" spans="1:16" x14ac:dyDescent="0.25">
      <c r="A34" s="9" t="s">
        <v>24</v>
      </c>
      <c r="B34" s="10">
        <v>7740000</v>
      </c>
      <c r="C34" s="11"/>
      <c r="D34" s="12">
        <v>465607</v>
      </c>
      <c r="E34" s="12">
        <v>533484</v>
      </c>
      <c r="F34" s="10">
        <v>688247</v>
      </c>
      <c r="G34" s="39">
        <v>464867</v>
      </c>
      <c r="H34" s="39">
        <v>464867</v>
      </c>
      <c r="I34" s="10">
        <v>917307</v>
      </c>
      <c r="J34" s="10">
        <v>620279.79</v>
      </c>
      <c r="K34" s="10">
        <v>519830</v>
      </c>
      <c r="L34" s="10">
        <v>756600</v>
      </c>
      <c r="M34" s="10">
        <v>519830</v>
      </c>
      <c r="N34" s="10">
        <v>520935</v>
      </c>
      <c r="O34" s="10"/>
      <c r="P34" s="10"/>
    </row>
    <row r="35" spans="1:16" ht="12" customHeight="1" x14ac:dyDescent="0.25">
      <c r="A35" s="9" t="s">
        <v>25</v>
      </c>
      <c r="B35" s="10">
        <v>0</v>
      </c>
      <c r="C35" s="11"/>
      <c r="D35" s="12">
        <v>0</v>
      </c>
      <c r="E35" s="12">
        <v>0</v>
      </c>
      <c r="F35" s="10">
        <v>0</v>
      </c>
      <c r="G35" s="39">
        <v>0</v>
      </c>
      <c r="H35" s="39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/>
      <c r="P35" s="10"/>
    </row>
    <row r="36" spans="1:16" x14ac:dyDescent="0.25">
      <c r="A36" s="9" t="s">
        <v>26</v>
      </c>
      <c r="B36" s="10">
        <v>6054000</v>
      </c>
      <c r="C36" s="11"/>
      <c r="D36" s="12">
        <v>418648.36</v>
      </c>
      <c r="E36" s="12">
        <v>220176.45</v>
      </c>
      <c r="F36" s="10">
        <v>98634.57</v>
      </c>
      <c r="G36" s="39">
        <v>143996.68</v>
      </c>
      <c r="H36" s="39">
        <v>68354.11</v>
      </c>
      <c r="I36" s="10">
        <v>107570.39</v>
      </c>
      <c r="J36" s="10">
        <v>104299.17000000001</v>
      </c>
      <c r="K36" s="10">
        <v>216072.24</v>
      </c>
      <c r="L36" s="10">
        <v>258070.33000000002</v>
      </c>
      <c r="M36" s="10">
        <v>92713.15</v>
      </c>
      <c r="N36" s="10">
        <v>404662.09</v>
      </c>
      <c r="O36" s="10"/>
      <c r="P36" s="10"/>
    </row>
    <row r="37" spans="1:16" x14ac:dyDescent="0.25">
      <c r="A37" s="13" t="s">
        <v>100</v>
      </c>
      <c r="B37" s="14">
        <f>+SUM(B28:B36)</f>
        <v>15882000</v>
      </c>
      <c r="C37" s="14">
        <f>+SUM(C28:C36)</f>
        <v>0</v>
      </c>
      <c r="D37" s="14">
        <f>SUM(D28:D36)</f>
        <v>1123108.51</v>
      </c>
      <c r="E37" s="14">
        <f>SUM(E28:E36)</f>
        <v>966700.73</v>
      </c>
      <c r="F37" s="14">
        <f>SUM(F28:F36)</f>
        <v>951869.78</v>
      </c>
      <c r="G37" s="40">
        <f>SUM(G28:G36)</f>
        <v>795381.84000000008</v>
      </c>
      <c r="H37" s="40">
        <f>SUM(H28:H36)</f>
        <v>705412.2</v>
      </c>
      <c r="I37" s="14">
        <f t="shared" ref="I37:O37" si="3">SUM(I28:I36)</f>
        <v>1509730.55</v>
      </c>
      <c r="J37" s="14">
        <f t="shared" si="3"/>
        <v>1023258.2100000001</v>
      </c>
      <c r="K37" s="14">
        <f t="shared" si="3"/>
        <v>1058747.02</v>
      </c>
      <c r="L37" s="14">
        <f t="shared" si="3"/>
        <v>1191846.99</v>
      </c>
      <c r="M37" s="14">
        <f t="shared" si="3"/>
        <v>891553.17</v>
      </c>
      <c r="N37" s="14">
        <f t="shared" si="3"/>
        <v>1036296.8200000001</v>
      </c>
      <c r="O37" s="14">
        <f t="shared" si="3"/>
        <v>0</v>
      </c>
      <c r="P37" s="14">
        <f>+SUM(D37:O37)</f>
        <v>11253905.82</v>
      </c>
    </row>
    <row r="38" spans="1:16" x14ac:dyDescent="0.25">
      <c r="A38" s="7" t="s">
        <v>27</v>
      </c>
      <c r="B38" s="15"/>
      <c r="C38" s="15"/>
      <c r="D38" s="15"/>
      <c r="E38" s="15"/>
      <c r="F38" s="15"/>
      <c r="G38" s="41"/>
      <c r="H38" s="41"/>
      <c r="I38" s="15"/>
      <c r="J38" s="15"/>
      <c r="K38" s="15"/>
      <c r="L38" s="15"/>
      <c r="M38" s="15"/>
      <c r="N38" s="15"/>
      <c r="O38" s="15"/>
      <c r="P38" s="15"/>
    </row>
    <row r="39" spans="1:16" x14ac:dyDescent="0.25">
      <c r="A39" s="9" t="s">
        <v>28</v>
      </c>
      <c r="B39" s="10">
        <v>1440000</v>
      </c>
      <c r="C39" s="11"/>
      <c r="D39" s="12">
        <v>385420</v>
      </c>
      <c r="E39" s="12">
        <v>0</v>
      </c>
      <c r="F39" s="10">
        <v>0</v>
      </c>
      <c r="G39" s="39">
        <v>0</v>
      </c>
      <c r="H39" s="39">
        <v>268520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/>
      <c r="P39" s="10"/>
    </row>
    <row r="40" spans="1:16" x14ac:dyDescent="0.25">
      <c r="A40" s="9" t="s">
        <v>29</v>
      </c>
      <c r="B40" s="10">
        <v>0</v>
      </c>
      <c r="C40" s="11"/>
      <c r="D40" s="12">
        <v>0</v>
      </c>
      <c r="E40" s="12">
        <v>0</v>
      </c>
      <c r="F40" s="10">
        <v>0</v>
      </c>
      <c r="G40" s="39">
        <v>0</v>
      </c>
      <c r="H40" s="39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/>
      <c r="P40" s="10"/>
    </row>
    <row r="41" spans="1:16" x14ac:dyDescent="0.25">
      <c r="A41" s="9" t="s">
        <v>30</v>
      </c>
      <c r="B41" s="10">
        <v>0</v>
      </c>
      <c r="C41" s="11"/>
      <c r="D41" s="12">
        <v>0</v>
      </c>
      <c r="E41" s="12">
        <v>0</v>
      </c>
      <c r="F41" s="10">
        <v>0</v>
      </c>
      <c r="G41" s="39">
        <v>0</v>
      </c>
      <c r="H41" s="39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/>
      <c r="P41" s="10"/>
    </row>
    <row r="42" spans="1:16" x14ac:dyDescent="0.25">
      <c r="A42" s="9" t="s">
        <v>31</v>
      </c>
      <c r="B42" s="10">
        <v>0</v>
      </c>
      <c r="C42" s="11"/>
      <c r="D42" s="12">
        <v>0</v>
      </c>
      <c r="E42" s="12">
        <v>0</v>
      </c>
      <c r="F42" s="10">
        <v>0</v>
      </c>
      <c r="G42" s="39">
        <v>0</v>
      </c>
      <c r="H42" s="39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/>
      <c r="P42" s="10"/>
    </row>
    <row r="43" spans="1:16" x14ac:dyDescent="0.25">
      <c r="A43" s="9" t="s">
        <v>32</v>
      </c>
      <c r="B43" s="10">
        <v>0</v>
      </c>
      <c r="C43" s="11"/>
      <c r="D43" s="12">
        <v>0</v>
      </c>
      <c r="E43" s="12">
        <v>0</v>
      </c>
      <c r="F43" s="10">
        <v>0</v>
      </c>
      <c r="G43" s="39">
        <v>0</v>
      </c>
      <c r="H43" s="39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/>
      <c r="P43" s="10"/>
    </row>
    <row r="44" spans="1:16" x14ac:dyDescent="0.25">
      <c r="A44" s="9" t="s">
        <v>33</v>
      </c>
      <c r="B44" s="10">
        <v>2160000</v>
      </c>
      <c r="C44" s="11"/>
      <c r="D44" s="12">
        <v>66606.25</v>
      </c>
      <c r="E44" s="12">
        <v>66606.25</v>
      </c>
      <c r="F44" s="10">
        <v>66606.25</v>
      </c>
      <c r="G44" s="39">
        <v>66606.25</v>
      </c>
      <c r="H44" s="39">
        <v>397356.25</v>
      </c>
      <c r="I44" s="10">
        <v>66606.25</v>
      </c>
      <c r="J44" s="10">
        <v>66606.25</v>
      </c>
      <c r="K44" s="10">
        <v>66606.25</v>
      </c>
      <c r="L44" s="10">
        <v>66606.25</v>
      </c>
      <c r="M44" s="10">
        <v>66606.25</v>
      </c>
      <c r="N44" s="10">
        <v>66606.25</v>
      </c>
      <c r="O44" s="10"/>
      <c r="P44" s="10"/>
    </row>
    <row r="45" spans="1:16" x14ac:dyDescent="0.25">
      <c r="A45" s="9" t="s">
        <v>34</v>
      </c>
      <c r="B45" s="10">
        <v>0</v>
      </c>
      <c r="C45" s="11"/>
      <c r="D45" s="12">
        <v>0</v>
      </c>
      <c r="E45" s="12">
        <v>0</v>
      </c>
      <c r="F45" s="14">
        <v>0</v>
      </c>
      <c r="G45" s="40">
        <v>0</v>
      </c>
      <c r="H45" s="40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0">
        <v>0</v>
      </c>
      <c r="O45" s="10"/>
      <c r="P45" s="10"/>
    </row>
    <row r="46" spans="1:16" x14ac:dyDescent="0.25">
      <c r="A46" s="13" t="s">
        <v>100</v>
      </c>
      <c r="B46" s="14">
        <f>+SUM(B39:B45)</f>
        <v>3600000</v>
      </c>
      <c r="C46" s="14">
        <f t="shared" ref="C46:O46" si="4">+SUM(C39:C45)</f>
        <v>0</v>
      </c>
      <c r="D46" s="14">
        <f t="shared" si="4"/>
        <v>452026.25</v>
      </c>
      <c r="E46" s="14">
        <f t="shared" si="4"/>
        <v>66606.25</v>
      </c>
      <c r="F46" s="14">
        <f t="shared" si="4"/>
        <v>66606.25</v>
      </c>
      <c r="G46" s="40">
        <f t="shared" si="4"/>
        <v>66606.25</v>
      </c>
      <c r="H46" s="40">
        <f>+SUM(H39:H45)</f>
        <v>665876.25</v>
      </c>
      <c r="I46" s="14">
        <f t="shared" si="4"/>
        <v>66606.25</v>
      </c>
      <c r="J46" s="14">
        <f t="shared" si="4"/>
        <v>66606.25</v>
      </c>
      <c r="K46" s="14">
        <f t="shared" si="4"/>
        <v>66606.25</v>
      </c>
      <c r="L46" s="14">
        <f>+SUM(L39:L45)</f>
        <v>66606.25</v>
      </c>
      <c r="M46" s="14">
        <f t="shared" si="4"/>
        <v>66606.25</v>
      </c>
      <c r="N46" s="14">
        <f t="shared" si="4"/>
        <v>66606.25</v>
      </c>
      <c r="O46" s="14">
        <f t="shared" si="4"/>
        <v>0</v>
      </c>
      <c r="P46" s="14">
        <f>+SUM(D46:O46)</f>
        <v>1717358.75</v>
      </c>
    </row>
    <row r="47" spans="1:16" x14ac:dyDescent="0.25">
      <c r="A47" s="7" t="s">
        <v>35</v>
      </c>
      <c r="B47" s="15"/>
      <c r="C47" s="15"/>
      <c r="D47" s="15"/>
      <c r="E47" s="15"/>
      <c r="F47" s="15"/>
      <c r="G47" s="41"/>
      <c r="H47" s="41"/>
      <c r="I47" s="15"/>
      <c r="J47" s="15"/>
      <c r="K47" s="15"/>
      <c r="L47" s="15"/>
      <c r="M47" s="15"/>
      <c r="N47" s="15"/>
      <c r="O47" s="15"/>
      <c r="P47" s="15"/>
    </row>
    <row r="48" spans="1:16" x14ac:dyDescent="0.25">
      <c r="A48" s="9" t="s">
        <v>36</v>
      </c>
      <c r="B48" s="12">
        <v>0</v>
      </c>
      <c r="C48" s="12"/>
      <c r="D48" s="12">
        <v>0</v>
      </c>
      <c r="E48" s="12">
        <v>0</v>
      </c>
      <c r="F48" s="12">
        <v>0</v>
      </c>
      <c r="G48" s="38">
        <v>0</v>
      </c>
      <c r="H48" s="38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/>
      <c r="P48" s="10">
        <v>0</v>
      </c>
    </row>
    <row r="49" spans="1:16" x14ac:dyDescent="0.25">
      <c r="A49" s="9" t="s">
        <v>37</v>
      </c>
      <c r="B49" s="12">
        <v>0</v>
      </c>
      <c r="C49" s="12"/>
      <c r="D49" s="12">
        <v>0</v>
      </c>
      <c r="E49" s="12">
        <v>0</v>
      </c>
      <c r="F49" s="14">
        <v>0</v>
      </c>
      <c r="G49" s="38">
        <v>0</v>
      </c>
      <c r="H49" s="38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/>
      <c r="P49" s="10">
        <f t="shared" ref="P49:P90" si="5">+D49+E49+F49+G49+H49+I49+J49+K49+L49+M49+N49+O49</f>
        <v>0</v>
      </c>
    </row>
    <row r="50" spans="1:16" x14ac:dyDescent="0.25">
      <c r="A50" s="9" t="s">
        <v>38</v>
      </c>
      <c r="B50" s="12">
        <v>0</v>
      </c>
      <c r="C50" s="12"/>
      <c r="D50" s="12">
        <v>0</v>
      </c>
      <c r="E50" s="12">
        <v>0</v>
      </c>
      <c r="F50" s="14">
        <v>0</v>
      </c>
      <c r="G50" s="38">
        <v>0</v>
      </c>
      <c r="H50" s="38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/>
      <c r="P50" s="10">
        <v>0</v>
      </c>
    </row>
    <row r="51" spans="1:16" x14ac:dyDescent="0.25">
      <c r="A51" s="9" t="s">
        <v>39</v>
      </c>
      <c r="B51" s="12">
        <v>0</v>
      </c>
      <c r="C51" s="12"/>
      <c r="D51" s="12">
        <v>0</v>
      </c>
      <c r="E51" s="12">
        <v>0</v>
      </c>
      <c r="F51" s="14">
        <v>0</v>
      </c>
      <c r="G51" s="38">
        <v>0</v>
      </c>
      <c r="H51" s="38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0">
        <v>0</v>
      </c>
    </row>
    <row r="52" spans="1:16" x14ac:dyDescent="0.25">
      <c r="A52" s="9" t="s">
        <v>40</v>
      </c>
      <c r="B52" s="12">
        <v>0</v>
      </c>
      <c r="C52" s="12"/>
      <c r="D52" s="12">
        <v>0</v>
      </c>
      <c r="E52" s="12">
        <v>0</v>
      </c>
      <c r="F52" s="14">
        <v>0</v>
      </c>
      <c r="G52" s="38">
        <v>0</v>
      </c>
      <c r="H52" s="38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/>
      <c r="P52" s="10">
        <v>0</v>
      </c>
    </row>
    <row r="53" spans="1:16" x14ac:dyDescent="0.25">
      <c r="A53" s="9" t="s">
        <v>41</v>
      </c>
      <c r="B53" s="12">
        <v>0</v>
      </c>
      <c r="C53" s="12"/>
      <c r="D53" s="12">
        <v>0</v>
      </c>
      <c r="E53" s="12">
        <v>0</v>
      </c>
      <c r="F53" s="14">
        <v>0</v>
      </c>
      <c r="G53" s="38">
        <v>0</v>
      </c>
      <c r="H53" s="38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0">
        <v>0</v>
      </c>
      <c r="O53" s="10"/>
      <c r="P53" s="10">
        <v>0</v>
      </c>
    </row>
    <row r="54" spans="1:16" x14ac:dyDescent="0.25">
      <c r="A54" s="13" t="s">
        <v>100</v>
      </c>
      <c r="B54" s="12">
        <v>0</v>
      </c>
      <c r="C54" s="12"/>
      <c r="D54" s="56">
        <f t="shared" ref="D54:L54" si="6">SUM(D48:D53)</f>
        <v>0</v>
      </c>
      <c r="E54" s="56">
        <f t="shared" si="6"/>
        <v>0</v>
      </c>
      <c r="F54" s="56">
        <f t="shared" si="6"/>
        <v>0</v>
      </c>
      <c r="G54" s="56">
        <f t="shared" si="6"/>
        <v>0</v>
      </c>
      <c r="H54" s="56">
        <f t="shared" si="6"/>
        <v>0</v>
      </c>
      <c r="I54" s="56">
        <f t="shared" si="6"/>
        <v>0</v>
      </c>
      <c r="J54" s="56">
        <f t="shared" si="6"/>
        <v>0</v>
      </c>
      <c r="K54" s="56">
        <f t="shared" si="6"/>
        <v>0</v>
      </c>
      <c r="L54" s="56">
        <f t="shared" si="6"/>
        <v>0</v>
      </c>
      <c r="M54" s="56">
        <f>SUM(M48:M53)</f>
        <v>0</v>
      </c>
      <c r="N54" s="12">
        <v>0</v>
      </c>
      <c r="O54" s="12">
        <v>0</v>
      </c>
      <c r="P54" s="14">
        <f>+SUM(D54:O54)</f>
        <v>0</v>
      </c>
    </row>
    <row r="55" spans="1:16" x14ac:dyDescent="0.25">
      <c r="A55" s="7" t="s">
        <v>42</v>
      </c>
      <c r="B55" s="15"/>
      <c r="C55" s="15"/>
      <c r="D55" s="15"/>
      <c r="E55" s="15"/>
      <c r="F55" s="15"/>
      <c r="G55" s="41"/>
      <c r="H55" s="41"/>
      <c r="I55" s="15"/>
      <c r="J55" s="15"/>
      <c r="K55" s="15"/>
      <c r="L55" s="15"/>
      <c r="M55" s="8"/>
      <c r="N55" s="15"/>
      <c r="O55" s="15"/>
      <c r="P55" s="10"/>
    </row>
    <row r="56" spans="1:16" x14ac:dyDescent="0.25">
      <c r="A56" s="9" t="s">
        <v>43</v>
      </c>
      <c r="B56" s="10">
        <f>1500000+7500000+5000000</f>
        <v>14000000</v>
      </c>
      <c r="C56" s="11"/>
      <c r="D56" s="12">
        <v>4794669.21</v>
      </c>
      <c r="E56" s="12">
        <v>48877.760000000002</v>
      </c>
      <c r="F56" s="10">
        <v>0</v>
      </c>
      <c r="G56" s="39">
        <v>0</v>
      </c>
      <c r="H56" s="39">
        <v>0</v>
      </c>
      <c r="I56" s="10">
        <v>73160</v>
      </c>
      <c r="J56" s="10">
        <v>0</v>
      </c>
      <c r="K56" s="10">
        <v>970856.74</v>
      </c>
      <c r="L56" s="10">
        <v>51044.32</v>
      </c>
      <c r="M56" s="10">
        <v>102846.91</v>
      </c>
      <c r="N56" s="10">
        <v>911788.5</v>
      </c>
      <c r="O56" s="10"/>
      <c r="P56" s="10"/>
    </row>
    <row r="57" spans="1:16" x14ac:dyDescent="0.25">
      <c r="A57" s="9" t="s">
        <v>44</v>
      </c>
      <c r="B57" s="10">
        <v>0</v>
      </c>
      <c r="C57" s="11"/>
      <c r="D57" s="12">
        <v>0</v>
      </c>
      <c r="E57" s="12">
        <v>920400</v>
      </c>
      <c r="F57" s="14">
        <v>0</v>
      </c>
      <c r="G57" s="40">
        <v>0</v>
      </c>
      <c r="H57" s="40">
        <v>0</v>
      </c>
      <c r="I57" s="12">
        <v>0</v>
      </c>
      <c r="J57" s="14">
        <v>0</v>
      </c>
      <c r="K57" s="14">
        <v>0</v>
      </c>
      <c r="L57" s="10">
        <v>0</v>
      </c>
      <c r="M57" s="10">
        <v>0</v>
      </c>
      <c r="N57" s="10">
        <v>0</v>
      </c>
      <c r="O57" s="10"/>
      <c r="P57" s="10"/>
    </row>
    <row r="58" spans="1:16" x14ac:dyDescent="0.25">
      <c r="A58" s="9" t="s">
        <v>45</v>
      </c>
      <c r="B58" s="10">
        <v>0</v>
      </c>
      <c r="C58" s="11"/>
      <c r="D58" s="12">
        <v>0</v>
      </c>
      <c r="E58" s="12">
        <v>0</v>
      </c>
      <c r="F58" s="14">
        <v>0</v>
      </c>
      <c r="G58" s="39">
        <v>0</v>
      </c>
      <c r="H58" s="39">
        <v>0</v>
      </c>
      <c r="I58" s="12">
        <v>0</v>
      </c>
      <c r="J58" s="14">
        <v>0</v>
      </c>
      <c r="K58" s="14">
        <v>0</v>
      </c>
      <c r="L58" s="10">
        <v>0</v>
      </c>
      <c r="M58" s="10">
        <v>0</v>
      </c>
      <c r="N58" s="10">
        <v>0</v>
      </c>
      <c r="O58" s="10"/>
      <c r="P58" s="10"/>
    </row>
    <row r="59" spans="1:16" x14ac:dyDescent="0.25">
      <c r="A59" s="9" t="s">
        <v>46</v>
      </c>
      <c r="B59" s="10">
        <v>0</v>
      </c>
      <c r="C59" s="11"/>
      <c r="D59" s="12">
        <v>0</v>
      </c>
      <c r="E59" s="12">
        <v>0</v>
      </c>
      <c r="F59" s="14">
        <v>0</v>
      </c>
      <c r="G59" s="39">
        <v>0</v>
      </c>
      <c r="H59" s="39">
        <v>0</v>
      </c>
      <c r="I59" s="12">
        <v>0</v>
      </c>
      <c r="J59" s="14">
        <v>0</v>
      </c>
      <c r="K59" s="14">
        <v>0</v>
      </c>
      <c r="L59" s="10">
        <v>0</v>
      </c>
      <c r="M59" s="10">
        <v>0</v>
      </c>
      <c r="N59" s="10">
        <v>0</v>
      </c>
      <c r="O59" s="10"/>
      <c r="P59" s="10"/>
    </row>
    <row r="60" spans="1:16" x14ac:dyDescent="0.25">
      <c r="A60" s="9" t="s">
        <v>47</v>
      </c>
      <c r="B60" s="10">
        <v>0</v>
      </c>
      <c r="C60" s="11"/>
      <c r="D60" s="12">
        <v>0</v>
      </c>
      <c r="E60" s="12">
        <v>0</v>
      </c>
      <c r="F60" s="14">
        <v>0</v>
      </c>
      <c r="G60" s="39">
        <v>141452.5</v>
      </c>
      <c r="H60" s="39">
        <v>0</v>
      </c>
      <c r="I60" s="12">
        <v>0</v>
      </c>
      <c r="J60" s="14">
        <v>0</v>
      </c>
      <c r="K60" s="10">
        <v>145000</v>
      </c>
      <c r="L60" s="10">
        <v>0</v>
      </c>
      <c r="M60" s="10">
        <v>0</v>
      </c>
      <c r="N60" s="10">
        <v>708454</v>
      </c>
      <c r="O60" s="10"/>
      <c r="P60" s="10"/>
    </row>
    <row r="61" spans="1:16" x14ac:dyDescent="0.25">
      <c r="A61" s="9" t="s">
        <v>48</v>
      </c>
      <c r="B61" s="10">
        <v>0</v>
      </c>
      <c r="C61" s="11"/>
      <c r="D61" s="12">
        <v>942619.24</v>
      </c>
      <c r="E61" s="12">
        <v>0</v>
      </c>
      <c r="F61" s="14">
        <v>0</v>
      </c>
      <c r="G61" s="40">
        <v>0</v>
      </c>
      <c r="H61" s="40">
        <v>0</v>
      </c>
      <c r="I61" s="12">
        <v>0</v>
      </c>
      <c r="J61" s="14">
        <v>0</v>
      </c>
      <c r="K61" s="14">
        <v>0</v>
      </c>
      <c r="L61" s="10">
        <v>0</v>
      </c>
      <c r="M61" s="10">
        <v>0</v>
      </c>
      <c r="N61" s="10">
        <v>0</v>
      </c>
      <c r="O61" s="10"/>
      <c r="P61" s="10"/>
    </row>
    <row r="62" spans="1:16" x14ac:dyDescent="0.25">
      <c r="A62" s="9" t="s">
        <v>49</v>
      </c>
      <c r="B62" s="10">
        <v>0</v>
      </c>
      <c r="C62" s="11"/>
      <c r="D62" s="12">
        <v>0</v>
      </c>
      <c r="E62" s="12">
        <v>0</v>
      </c>
      <c r="F62" s="14">
        <v>0</v>
      </c>
      <c r="G62" s="40">
        <v>0</v>
      </c>
      <c r="H62" s="40">
        <v>0</v>
      </c>
      <c r="I62" s="12">
        <v>0</v>
      </c>
      <c r="J62" s="14">
        <v>0</v>
      </c>
      <c r="K62" s="14">
        <v>0</v>
      </c>
      <c r="L62" s="10">
        <v>0</v>
      </c>
      <c r="M62" s="10">
        <v>0</v>
      </c>
      <c r="N62" s="10">
        <v>0</v>
      </c>
      <c r="O62" s="10"/>
      <c r="P62" s="10"/>
    </row>
    <row r="63" spans="1:16" x14ac:dyDescent="0.25">
      <c r="A63" s="9" t="s">
        <v>50</v>
      </c>
      <c r="B63" s="10">
        <v>0</v>
      </c>
      <c r="C63" s="11"/>
      <c r="D63" s="12">
        <v>0</v>
      </c>
      <c r="E63" s="12">
        <v>0</v>
      </c>
      <c r="F63" s="14">
        <v>0</v>
      </c>
      <c r="G63" s="40">
        <v>0</v>
      </c>
      <c r="H63" s="40">
        <v>0</v>
      </c>
      <c r="I63" s="12">
        <v>0</v>
      </c>
      <c r="J63" s="14">
        <v>0</v>
      </c>
      <c r="K63" s="14">
        <v>0</v>
      </c>
      <c r="L63" s="10">
        <v>0</v>
      </c>
      <c r="M63" s="10">
        <v>0</v>
      </c>
      <c r="N63" s="10">
        <v>0</v>
      </c>
      <c r="O63" s="10"/>
      <c r="P63" s="10"/>
    </row>
    <row r="64" spans="1:16" x14ac:dyDescent="0.25">
      <c r="A64" s="9" t="s">
        <v>51</v>
      </c>
      <c r="B64" s="10">
        <v>0</v>
      </c>
      <c r="C64" s="11"/>
      <c r="D64" s="12">
        <v>0</v>
      </c>
      <c r="E64" s="12">
        <v>0</v>
      </c>
      <c r="F64" s="14">
        <v>0</v>
      </c>
      <c r="G64" s="40">
        <v>0</v>
      </c>
      <c r="H64" s="40">
        <v>0</v>
      </c>
      <c r="I64" s="10">
        <v>29500</v>
      </c>
      <c r="J64" s="14">
        <v>0</v>
      </c>
      <c r="K64" s="14">
        <v>0</v>
      </c>
      <c r="L64" s="10">
        <v>0</v>
      </c>
      <c r="M64" s="10">
        <v>0</v>
      </c>
      <c r="N64" s="10">
        <v>0</v>
      </c>
      <c r="O64" s="14"/>
      <c r="P64" s="10"/>
    </row>
    <row r="65" spans="1:16" x14ac:dyDescent="0.25">
      <c r="A65" s="13" t="s">
        <v>100</v>
      </c>
      <c r="B65" s="14">
        <f>+SUM(B56:B64)</f>
        <v>14000000</v>
      </c>
      <c r="C65" s="14">
        <f>+SUM(C56:C64)</f>
        <v>0</v>
      </c>
      <c r="D65" s="14">
        <f>+SUM(D56:D64)</f>
        <v>5737288.4500000002</v>
      </c>
      <c r="E65" s="14">
        <f>+SUM(E56:E64)</f>
        <v>969277.76</v>
      </c>
      <c r="F65" s="14">
        <v>0</v>
      </c>
      <c r="G65" s="40">
        <f t="shared" ref="G65:L65" si="7">SUM(G56:G64)</f>
        <v>141452.5</v>
      </c>
      <c r="H65" s="40">
        <f t="shared" si="7"/>
        <v>0</v>
      </c>
      <c r="I65" s="14">
        <f t="shared" si="7"/>
        <v>102660</v>
      </c>
      <c r="J65" s="14">
        <f t="shared" si="7"/>
        <v>0</v>
      </c>
      <c r="K65" s="14">
        <f t="shared" si="7"/>
        <v>1115856.74</v>
      </c>
      <c r="L65" s="14">
        <f t="shared" si="7"/>
        <v>51044.32</v>
      </c>
      <c r="M65" s="14">
        <f>SUM(M56:M64)</f>
        <v>102846.91</v>
      </c>
      <c r="N65" s="14">
        <f>SUM(N56:N64)</f>
        <v>1620242.5</v>
      </c>
      <c r="O65" s="14">
        <f t="shared" ref="O65" si="8">SUM(O56:O63)</f>
        <v>0</v>
      </c>
      <c r="P65" s="14">
        <f>+SUM(D65:O65)</f>
        <v>9840669.1799999997</v>
      </c>
    </row>
    <row r="66" spans="1:16" x14ac:dyDescent="0.25">
      <c r="A66" s="7" t="s">
        <v>52</v>
      </c>
      <c r="B66" s="15"/>
      <c r="C66" s="15"/>
      <c r="D66" s="15"/>
      <c r="E66" s="15"/>
      <c r="F66" s="15"/>
      <c r="G66" s="41"/>
      <c r="H66" s="41" t="s">
        <v>117</v>
      </c>
      <c r="I66" s="15"/>
      <c r="J66" s="15"/>
      <c r="K66" s="15"/>
      <c r="L66" s="15"/>
      <c r="M66" s="15"/>
      <c r="N66" s="15"/>
      <c r="O66" s="15"/>
      <c r="P66" s="10">
        <f t="shared" ref="P66" si="9">+SUM(D66:O66)</f>
        <v>0</v>
      </c>
    </row>
    <row r="67" spans="1:16" x14ac:dyDescent="0.25">
      <c r="A67" s="9" t="s">
        <v>53</v>
      </c>
      <c r="B67" s="10">
        <f>480000+41938000+14880000</f>
        <v>57298000</v>
      </c>
      <c r="C67" s="11"/>
      <c r="D67" s="12">
        <v>0</v>
      </c>
      <c r="E67" s="12">
        <v>0</v>
      </c>
      <c r="F67" s="10">
        <v>0</v>
      </c>
      <c r="G67" s="39">
        <v>15621352.369999999</v>
      </c>
      <c r="H67" s="39">
        <v>0</v>
      </c>
      <c r="I67" s="10">
        <v>0</v>
      </c>
      <c r="J67" s="14">
        <v>0</v>
      </c>
      <c r="K67" s="14"/>
      <c r="L67" s="10"/>
      <c r="M67" s="10"/>
      <c r="N67" s="10"/>
      <c r="O67" s="10"/>
      <c r="P67" s="10"/>
    </row>
    <row r="68" spans="1:16" x14ac:dyDescent="0.25">
      <c r="A68" s="9" t="s">
        <v>54</v>
      </c>
      <c r="B68" s="12">
        <v>0</v>
      </c>
      <c r="C68" s="12"/>
      <c r="D68" s="12">
        <v>0</v>
      </c>
      <c r="E68" s="12">
        <v>0</v>
      </c>
      <c r="F68" s="12">
        <v>0</v>
      </c>
      <c r="G68" s="38">
        <v>0</v>
      </c>
      <c r="H68" s="38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-1203408.02</v>
      </c>
      <c r="O68" s="12">
        <v>0</v>
      </c>
      <c r="P68" s="10">
        <f t="shared" si="5"/>
        <v>-1203408.02</v>
      </c>
    </row>
    <row r="69" spans="1:16" x14ac:dyDescent="0.25">
      <c r="A69" s="9" t="s">
        <v>55</v>
      </c>
      <c r="B69" s="12">
        <v>0</v>
      </c>
      <c r="C69" s="12"/>
      <c r="D69" s="12">
        <v>0</v>
      </c>
      <c r="E69" s="12">
        <v>0</v>
      </c>
      <c r="F69" s="12">
        <v>0</v>
      </c>
      <c r="G69" s="38">
        <v>0</v>
      </c>
      <c r="H69" s="38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0">
        <f t="shared" si="5"/>
        <v>0</v>
      </c>
    </row>
    <row r="70" spans="1:16" ht="24.75" x14ac:dyDescent="0.25">
      <c r="A70" s="16" t="s">
        <v>56</v>
      </c>
      <c r="B70" s="12">
        <v>0</v>
      </c>
      <c r="C70" s="12"/>
      <c r="D70" s="12">
        <v>0</v>
      </c>
      <c r="E70" s="12">
        <v>0</v>
      </c>
      <c r="F70" s="12">
        <v>0</v>
      </c>
      <c r="G70" s="38">
        <v>0</v>
      </c>
      <c r="H70" s="38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/>
      <c r="P70" s="10">
        <f t="shared" si="5"/>
        <v>0</v>
      </c>
    </row>
    <row r="71" spans="1:16" x14ac:dyDescent="0.25">
      <c r="A71" s="13" t="s">
        <v>100</v>
      </c>
      <c r="B71" s="14">
        <f>+SUM(B67:B70)</f>
        <v>57298000</v>
      </c>
      <c r="C71" s="14">
        <f>+SUM(C67:C70)</f>
        <v>0</v>
      </c>
      <c r="D71" s="14">
        <v>0</v>
      </c>
      <c r="E71" s="12">
        <v>0</v>
      </c>
      <c r="F71" s="14">
        <v>0</v>
      </c>
      <c r="G71" s="40">
        <f>SUM(G67)</f>
        <v>15621352.369999999</v>
      </c>
      <c r="H71" s="39">
        <v>0</v>
      </c>
      <c r="I71" s="12">
        <f>SUM(I67:I70)</f>
        <v>0</v>
      </c>
      <c r="J71" s="14">
        <f>SUM(J67:J70)</f>
        <v>0</v>
      </c>
      <c r="K71" s="14">
        <f t="shared" ref="K71:O71" si="10">SUM(K67:K70)</f>
        <v>0</v>
      </c>
      <c r="L71" s="14">
        <f t="shared" si="10"/>
        <v>0</v>
      </c>
      <c r="M71" s="14">
        <f t="shared" si="10"/>
        <v>0</v>
      </c>
      <c r="N71" s="14">
        <f t="shared" si="10"/>
        <v>-1203408.02</v>
      </c>
      <c r="O71" s="14">
        <f t="shared" si="10"/>
        <v>0</v>
      </c>
      <c r="P71" s="14">
        <f>+SUM(D71:O71)</f>
        <v>14417944.35</v>
      </c>
    </row>
    <row r="72" spans="1:16" x14ac:dyDescent="0.25">
      <c r="A72" s="7" t="s">
        <v>57</v>
      </c>
      <c r="B72" s="15"/>
      <c r="C72" s="15"/>
      <c r="D72" s="15"/>
      <c r="E72" s="15"/>
      <c r="F72" s="15"/>
      <c r="G72" s="41"/>
      <c r="H72" s="41"/>
      <c r="I72" s="12"/>
      <c r="J72" s="15"/>
      <c r="K72" s="15"/>
      <c r="L72" s="15"/>
      <c r="M72" s="15"/>
      <c r="N72" s="15"/>
      <c r="O72" s="15"/>
      <c r="P72" s="10">
        <f>+D75+E75+F75+G75+H75+I75+J75+K75+L75+M75+N75+O75</f>
        <v>0</v>
      </c>
    </row>
    <row r="73" spans="1:16" x14ac:dyDescent="0.25">
      <c r="A73" s="9" t="s">
        <v>58</v>
      </c>
      <c r="B73" s="12">
        <v>0</v>
      </c>
      <c r="C73" s="12">
        <v>0</v>
      </c>
      <c r="D73" s="12">
        <v>0</v>
      </c>
      <c r="E73" s="12">
        <v>0</v>
      </c>
      <c r="F73" s="12">
        <v>0</v>
      </c>
      <c r="G73" s="38">
        <v>0</v>
      </c>
      <c r="H73" s="38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/>
      <c r="P73" s="10">
        <f t="shared" si="5"/>
        <v>0</v>
      </c>
    </row>
    <row r="74" spans="1:16" x14ac:dyDescent="0.25">
      <c r="A74" s="9" t="s">
        <v>59</v>
      </c>
      <c r="B74" s="12">
        <v>0</v>
      </c>
      <c r="C74" s="12">
        <v>0</v>
      </c>
      <c r="D74" s="12">
        <v>0</v>
      </c>
      <c r="E74" s="12">
        <v>0</v>
      </c>
      <c r="F74" s="12">
        <v>0</v>
      </c>
      <c r="G74" s="38">
        <v>0</v>
      </c>
      <c r="H74" s="38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/>
      <c r="P74" s="10">
        <f t="shared" si="5"/>
        <v>0</v>
      </c>
    </row>
    <row r="75" spans="1:16" x14ac:dyDescent="0.25">
      <c r="A75" s="13" t="s">
        <v>100</v>
      </c>
      <c r="B75" s="12">
        <v>0</v>
      </c>
      <c r="C75" s="12">
        <v>0</v>
      </c>
      <c r="D75" s="12">
        <v>0</v>
      </c>
      <c r="E75" s="12">
        <v>0</v>
      </c>
      <c r="F75" s="12">
        <v>0</v>
      </c>
      <c r="G75" s="38">
        <v>0</v>
      </c>
      <c r="H75" s="38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/>
      <c r="P75" s="10"/>
    </row>
    <row r="76" spans="1:16" x14ac:dyDescent="0.25">
      <c r="A76" s="7" t="s">
        <v>60</v>
      </c>
      <c r="B76" s="15"/>
      <c r="C76" s="15"/>
      <c r="D76" s="15"/>
      <c r="E76" s="15"/>
      <c r="F76" s="15"/>
      <c r="G76" s="41"/>
      <c r="H76" s="41"/>
      <c r="I76" s="12"/>
      <c r="J76" s="15"/>
      <c r="K76" s="15"/>
      <c r="L76" s="15"/>
      <c r="M76" s="15"/>
      <c r="N76" s="15"/>
      <c r="O76" s="15"/>
      <c r="P76" s="15"/>
    </row>
    <row r="77" spans="1:16" x14ac:dyDescent="0.25">
      <c r="A77" s="9" t="s">
        <v>61</v>
      </c>
      <c r="B77" s="12">
        <v>0</v>
      </c>
      <c r="C77" s="12">
        <v>0</v>
      </c>
      <c r="D77" s="12">
        <v>0</v>
      </c>
      <c r="E77" s="12">
        <v>0</v>
      </c>
      <c r="F77" s="12">
        <v>0</v>
      </c>
      <c r="G77" s="38">
        <v>0</v>
      </c>
      <c r="H77" s="38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/>
      <c r="P77" s="10">
        <f t="shared" si="5"/>
        <v>0</v>
      </c>
    </row>
    <row r="78" spans="1:16" x14ac:dyDescent="0.25">
      <c r="A78" s="9" t="s">
        <v>62</v>
      </c>
      <c r="B78" s="12">
        <v>0</v>
      </c>
      <c r="C78" s="12">
        <v>0</v>
      </c>
      <c r="D78" s="12">
        <v>0</v>
      </c>
      <c r="E78" s="12">
        <v>0</v>
      </c>
      <c r="F78" s="12">
        <v>0</v>
      </c>
      <c r="G78" s="38">
        <v>0</v>
      </c>
      <c r="H78" s="38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/>
      <c r="P78" s="10">
        <f t="shared" si="5"/>
        <v>0</v>
      </c>
    </row>
    <row r="79" spans="1:16" x14ac:dyDescent="0.25">
      <c r="A79" s="9" t="s">
        <v>63</v>
      </c>
      <c r="B79" s="12">
        <v>0</v>
      </c>
      <c r="C79" s="12">
        <v>0</v>
      </c>
      <c r="D79" s="12">
        <v>0</v>
      </c>
      <c r="E79" s="12">
        <v>0</v>
      </c>
      <c r="F79" s="12">
        <v>0</v>
      </c>
      <c r="G79" s="38">
        <v>0</v>
      </c>
      <c r="H79" s="38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/>
      <c r="P79" s="10">
        <f t="shared" si="5"/>
        <v>0</v>
      </c>
    </row>
    <row r="80" spans="1:16" x14ac:dyDescent="0.25">
      <c r="A80" s="13" t="s">
        <v>100</v>
      </c>
      <c r="B80" s="12">
        <v>0</v>
      </c>
      <c r="C80" s="12">
        <v>0</v>
      </c>
      <c r="D80" s="12">
        <v>0</v>
      </c>
      <c r="E80" s="12">
        <v>0</v>
      </c>
      <c r="F80" s="12">
        <v>0</v>
      </c>
      <c r="G80" s="38">
        <v>0</v>
      </c>
      <c r="H80" s="38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/>
      <c r="P80" s="10">
        <f>+D80+E80+F80+G80+H80+I80+J80+K80+L80+M80+N80+O80</f>
        <v>0</v>
      </c>
    </row>
    <row r="81" spans="1:16" x14ac:dyDescent="0.25">
      <c r="A81" s="5" t="s">
        <v>66</v>
      </c>
      <c r="B81" s="15"/>
      <c r="C81" s="15"/>
      <c r="D81" s="15"/>
      <c r="E81" s="15"/>
      <c r="F81" s="15"/>
      <c r="G81" s="41"/>
      <c r="H81" s="41"/>
      <c r="I81" s="15"/>
      <c r="J81" s="15"/>
      <c r="K81" s="15"/>
      <c r="L81" s="15"/>
      <c r="M81" s="15"/>
      <c r="N81" s="15"/>
      <c r="O81" s="15"/>
      <c r="P81" s="15"/>
    </row>
    <row r="82" spans="1:16" x14ac:dyDescent="0.25">
      <c r="A82" s="7" t="s">
        <v>67</v>
      </c>
      <c r="B82" s="12">
        <v>0</v>
      </c>
      <c r="C82" s="12">
        <v>0</v>
      </c>
      <c r="D82" s="12">
        <v>0</v>
      </c>
      <c r="E82" s="12">
        <v>0</v>
      </c>
      <c r="F82" s="12">
        <v>0</v>
      </c>
      <c r="G82" s="38">
        <v>0</v>
      </c>
      <c r="H82" s="38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/>
      <c r="P82" s="10">
        <f t="shared" si="5"/>
        <v>0</v>
      </c>
    </row>
    <row r="83" spans="1:16" x14ac:dyDescent="0.25">
      <c r="A83" s="9" t="s">
        <v>68</v>
      </c>
      <c r="B83" s="12">
        <v>0</v>
      </c>
      <c r="C83" s="12">
        <v>0</v>
      </c>
      <c r="D83" s="12">
        <v>0</v>
      </c>
      <c r="E83" s="12">
        <v>0</v>
      </c>
      <c r="F83" s="12">
        <v>0</v>
      </c>
      <c r="G83" s="38">
        <v>0</v>
      </c>
      <c r="H83" s="38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/>
      <c r="P83" s="10">
        <f t="shared" si="5"/>
        <v>0</v>
      </c>
    </row>
    <row r="84" spans="1:16" x14ac:dyDescent="0.25">
      <c r="A84" s="9" t="s">
        <v>69</v>
      </c>
      <c r="B84" s="12">
        <v>0</v>
      </c>
      <c r="C84" s="12">
        <v>0</v>
      </c>
      <c r="D84" s="12">
        <v>0</v>
      </c>
      <c r="E84" s="12">
        <v>0</v>
      </c>
      <c r="F84" s="12">
        <v>0</v>
      </c>
      <c r="G84" s="38">
        <v>0</v>
      </c>
      <c r="H84" s="38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/>
      <c r="P84" s="10">
        <f t="shared" si="5"/>
        <v>0</v>
      </c>
    </row>
    <row r="85" spans="1:16" x14ac:dyDescent="0.25">
      <c r="A85" s="13" t="s">
        <v>100</v>
      </c>
      <c r="B85" s="12">
        <v>0</v>
      </c>
      <c r="C85" s="12">
        <v>0</v>
      </c>
      <c r="D85" s="12">
        <v>0</v>
      </c>
      <c r="E85" s="12">
        <v>0</v>
      </c>
      <c r="F85" s="12">
        <v>0</v>
      </c>
      <c r="G85" s="38">
        <v>0</v>
      </c>
      <c r="H85" s="38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/>
      <c r="P85" s="10">
        <f>+D85+E85+F85+G85+H85+I85+J85+K85+L85+M85+N85+O85</f>
        <v>0</v>
      </c>
    </row>
    <row r="86" spans="1:16" x14ac:dyDescent="0.25">
      <c r="A86" s="7" t="s">
        <v>70</v>
      </c>
      <c r="B86" s="15"/>
      <c r="C86" s="15"/>
      <c r="D86" s="15"/>
      <c r="E86" s="15"/>
      <c r="F86" s="15"/>
      <c r="G86" s="41"/>
      <c r="H86" s="41"/>
      <c r="I86" s="15"/>
      <c r="J86" s="15"/>
      <c r="K86" s="15"/>
      <c r="L86" s="15"/>
      <c r="M86" s="15"/>
      <c r="N86" s="15"/>
      <c r="O86" s="15"/>
      <c r="P86" s="15"/>
    </row>
    <row r="87" spans="1:16" x14ac:dyDescent="0.25">
      <c r="A87" s="9" t="s">
        <v>71</v>
      </c>
      <c r="B87" s="12">
        <v>0</v>
      </c>
      <c r="C87" s="12">
        <v>0</v>
      </c>
      <c r="D87" s="12">
        <v>0</v>
      </c>
      <c r="E87" s="12">
        <v>0</v>
      </c>
      <c r="F87" s="12">
        <v>0</v>
      </c>
      <c r="G87" s="38">
        <v>0</v>
      </c>
      <c r="H87" s="38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5"/>
      <c r="P87" s="10">
        <f t="shared" si="5"/>
        <v>0</v>
      </c>
    </row>
    <row r="88" spans="1:16" x14ac:dyDescent="0.25">
      <c r="A88" s="9" t="s">
        <v>72</v>
      </c>
      <c r="B88" s="12">
        <v>0</v>
      </c>
      <c r="C88" s="12">
        <v>0</v>
      </c>
      <c r="D88" s="12">
        <v>0</v>
      </c>
      <c r="E88" s="12">
        <v>0</v>
      </c>
      <c r="F88" s="12">
        <v>0</v>
      </c>
      <c r="G88" s="38">
        <v>0</v>
      </c>
      <c r="H88" s="38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5"/>
      <c r="P88" s="10">
        <f t="shared" si="5"/>
        <v>0</v>
      </c>
    </row>
    <row r="89" spans="1:16" x14ac:dyDescent="0.25">
      <c r="A89" s="13" t="s">
        <v>100</v>
      </c>
      <c r="B89" s="12">
        <v>0</v>
      </c>
      <c r="C89" s="12">
        <v>0</v>
      </c>
      <c r="D89" s="12">
        <v>0</v>
      </c>
      <c r="E89" s="12">
        <v>0</v>
      </c>
      <c r="F89" s="12">
        <v>0</v>
      </c>
      <c r="G89" s="38">
        <v>0</v>
      </c>
      <c r="H89" s="38">
        <v>0</v>
      </c>
      <c r="I89" s="15"/>
      <c r="J89" s="15"/>
      <c r="K89" s="15"/>
      <c r="L89" s="15"/>
      <c r="M89" s="15"/>
      <c r="N89" s="15"/>
      <c r="O89" s="15"/>
      <c r="P89" s="10">
        <f>+D89+E89+F89+G89+H89+I89+J89+K89+L89+M89+N89+O89</f>
        <v>0</v>
      </c>
    </row>
    <row r="90" spans="1:16" x14ac:dyDescent="0.25">
      <c r="A90" s="7" t="s">
        <v>73</v>
      </c>
      <c r="B90" s="12">
        <v>0</v>
      </c>
      <c r="C90" s="12">
        <v>0</v>
      </c>
      <c r="D90" s="12">
        <v>0</v>
      </c>
      <c r="E90" s="12">
        <v>0</v>
      </c>
      <c r="F90" s="12">
        <v>0</v>
      </c>
      <c r="G90" s="38">
        <v>0</v>
      </c>
      <c r="H90" s="38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5"/>
      <c r="P90" s="10">
        <f t="shared" si="5"/>
        <v>0</v>
      </c>
    </row>
    <row r="91" spans="1:16" x14ac:dyDescent="0.25">
      <c r="A91" s="9" t="s">
        <v>74</v>
      </c>
      <c r="B91" s="12">
        <v>0</v>
      </c>
      <c r="C91" s="12">
        <v>0</v>
      </c>
      <c r="D91" s="12">
        <v>0</v>
      </c>
      <c r="E91" s="12">
        <v>0</v>
      </c>
      <c r="F91" s="12">
        <v>0</v>
      </c>
      <c r="G91" s="38">
        <v>0</v>
      </c>
      <c r="H91" s="38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5"/>
      <c r="P91" s="10">
        <f t="shared" ref="P91" si="11">+D91+E91+F91+G91+H91+I91+J91+K91+L91+M91+N91+O91</f>
        <v>0</v>
      </c>
    </row>
    <row r="92" spans="1:16" x14ac:dyDescent="0.25">
      <c r="A92" s="17" t="s">
        <v>64</v>
      </c>
      <c r="B92" s="18">
        <f>+SUM(B15+B26+B37+B46+B54+B65+B71+B80+B86+B90)</f>
        <v>704751314.96000004</v>
      </c>
      <c r="C92" s="18">
        <f t="shared" ref="C92:O92" si="12">+SUM(C15+C26+C37+C46+C54+C65+C71+C80+C86+C90)</f>
        <v>0</v>
      </c>
      <c r="D92" s="18">
        <f t="shared" si="12"/>
        <v>48481790.68</v>
      </c>
      <c r="E92" s="18">
        <f>+SUM(E15+E26+E37+E46+E54+E65+E71+E80+E86+E90)</f>
        <v>44732438.249999985</v>
      </c>
      <c r="F92" s="18">
        <f t="shared" si="12"/>
        <v>40139117.080000006</v>
      </c>
      <c r="G92" s="18">
        <f t="shared" si="12"/>
        <v>58555578.710000001</v>
      </c>
      <c r="H92" s="18">
        <f t="shared" si="12"/>
        <v>40160954.38000001</v>
      </c>
      <c r="I92" s="18">
        <f>+SUM(I15+I26+I37+I46+I54+I65+I71+I80+I86+I90)</f>
        <v>42743146.07</v>
      </c>
      <c r="J92" s="18">
        <f t="shared" si="12"/>
        <v>68605297.890000001</v>
      </c>
      <c r="K92" s="18">
        <f t="shared" si="12"/>
        <v>70133485.849999994</v>
      </c>
      <c r="L92" s="18">
        <f>+SUM(L15+L26+L37+L46+L54+L65+L71+L80+L86+L90)</f>
        <v>43101043.949999996</v>
      </c>
      <c r="M92" s="18">
        <f>+SUM(M15+M26+M37+M46+M54+M65+M71+M80+M86+M90)</f>
        <v>42239207.709999993</v>
      </c>
      <c r="N92" s="18">
        <f>+SUM(N15+N26+N37+N46+N54+N65+N71+N80+N86+N90)</f>
        <v>54385115.420000002</v>
      </c>
      <c r="O92" s="18">
        <f t="shared" si="12"/>
        <v>0</v>
      </c>
      <c r="P92" s="19">
        <f>+SUM(D92:O92)</f>
        <v>553277175.98999989</v>
      </c>
    </row>
    <row r="93" spans="1:16" x14ac:dyDescent="0.25">
      <c r="A93" s="15"/>
      <c r="B93" s="20"/>
      <c r="C93" s="15"/>
      <c r="D93" s="10"/>
      <c r="E93" s="10"/>
      <c r="F93" s="10"/>
      <c r="G93" s="39"/>
      <c r="H93" s="39"/>
      <c r="I93" s="10"/>
      <c r="J93" s="10"/>
      <c r="K93" s="10"/>
      <c r="L93" s="10"/>
      <c r="M93" s="10"/>
      <c r="N93" s="15"/>
      <c r="O93" s="15"/>
      <c r="P93" s="15"/>
    </row>
    <row r="94" spans="1:16" x14ac:dyDescent="0.25">
      <c r="A94" s="15"/>
      <c r="B94" s="20"/>
      <c r="C94" s="15"/>
      <c r="D94" s="10"/>
      <c r="E94" s="10"/>
      <c r="F94" s="10"/>
      <c r="G94" s="39"/>
      <c r="H94" s="39"/>
      <c r="I94" s="10"/>
      <c r="J94" s="10"/>
      <c r="K94" s="10"/>
      <c r="L94" s="10"/>
      <c r="M94" s="10"/>
      <c r="N94" s="15"/>
      <c r="O94" s="15"/>
      <c r="P94" s="15"/>
    </row>
    <row r="95" spans="1:16" x14ac:dyDescent="0.25">
      <c r="A95" s="15"/>
      <c r="B95" s="20"/>
      <c r="C95" s="15"/>
      <c r="D95" s="10"/>
      <c r="E95" s="10"/>
      <c r="F95" s="10"/>
      <c r="G95" s="39"/>
      <c r="H95" s="39"/>
      <c r="I95" s="10"/>
      <c r="J95" s="10"/>
      <c r="K95" s="10"/>
      <c r="L95" s="10"/>
      <c r="M95" s="10"/>
      <c r="N95" s="15"/>
      <c r="O95" s="15"/>
      <c r="P95" s="15"/>
    </row>
    <row r="96" spans="1:16" x14ac:dyDescent="0.25">
      <c r="A96" s="15"/>
      <c r="B96" s="15"/>
      <c r="C96" s="15"/>
      <c r="D96" s="15"/>
      <c r="E96" s="10"/>
      <c r="F96" s="15"/>
      <c r="G96" s="41"/>
      <c r="H96" s="41"/>
      <c r="I96" s="15"/>
      <c r="J96" s="15"/>
      <c r="K96" s="15"/>
      <c r="L96" s="15"/>
      <c r="M96" s="15"/>
      <c r="N96" s="15"/>
      <c r="O96" s="15"/>
      <c r="P96" s="15"/>
    </row>
    <row r="97" spans="1:16" x14ac:dyDescent="0.25">
      <c r="A97" s="21" t="s">
        <v>98</v>
      </c>
      <c r="B97" s="70"/>
      <c r="C97" s="70"/>
      <c r="D97" s="70" t="s">
        <v>101</v>
      </c>
      <c r="E97" s="70"/>
      <c r="F97" s="15"/>
      <c r="G97" s="41"/>
      <c r="H97" s="41"/>
      <c r="I97" s="15"/>
      <c r="J97" s="15"/>
      <c r="K97" s="15"/>
      <c r="L97" s="15"/>
      <c r="M97" s="15"/>
      <c r="N97" s="15"/>
      <c r="O97" s="15"/>
      <c r="P97" s="15"/>
    </row>
    <row r="98" spans="1:16" x14ac:dyDescent="0.25">
      <c r="A98" s="21" t="s">
        <v>99</v>
      </c>
      <c r="B98" s="70"/>
      <c r="C98" s="70"/>
      <c r="D98" s="70" t="s">
        <v>94</v>
      </c>
      <c r="E98" s="70"/>
      <c r="F98" s="15"/>
      <c r="G98" s="41"/>
      <c r="H98" s="41"/>
      <c r="I98" s="15"/>
      <c r="J98" s="15"/>
      <c r="K98" s="15"/>
      <c r="L98" s="15"/>
      <c r="M98" s="15"/>
      <c r="N98" s="15"/>
      <c r="O98" s="15"/>
      <c r="P98" s="15"/>
    </row>
    <row r="99" spans="1:16" x14ac:dyDescent="0.25">
      <c r="A99" s="21"/>
      <c r="B99" s="21"/>
      <c r="C99" s="21"/>
      <c r="D99" s="21"/>
      <c r="E99" s="21"/>
      <c r="F99" s="15"/>
      <c r="G99" s="41"/>
      <c r="H99" s="41"/>
      <c r="I99" s="15"/>
      <c r="J99" s="15"/>
      <c r="K99" s="15"/>
      <c r="L99" s="15"/>
      <c r="M99" s="15"/>
      <c r="N99" s="15"/>
      <c r="O99" s="15"/>
      <c r="P99" s="15"/>
    </row>
    <row r="100" spans="1:16" x14ac:dyDescent="0.25">
      <c r="A100" s="21"/>
      <c r="B100" s="21"/>
      <c r="C100" s="21"/>
      <c r="D100" s="21"/>
      <c r="E100" s="21"/>
      <c r="F100" s="15"/>
      <c r="G100" s="41"/>
      <c r="H100" s="41"/>
      <c r="I100" s="15"/>
      <c r="J100" s="15"/>
      <c r="K100" s="15"/>
      <c r="L100" s="15"/>
      <c r="M100" s="15"/>
      <c r="N100" s="15"/>
      <c r="O100" s="15"/>
      <c r="P100" s="15"/>
    </row>
    <row r="101" spans="1:16" ht="15.75" thickBot="1" x14ac:dyDescent="0.3">
      <c r="A101" s="22"/>
      <c r="B101" s="21"/>
      <c r="C101" s="21"/>
      <c r="D101" s="21"/>
      <c r="E101" s="21"/>
      <c r="F101" s="15"/>
      <c r="G101" s="41"/>
      <c r="H101" s="41"/>
      <c r="I101" s="15"/>
      <c r="J101" s="15"/>
      <c r="K101" s="15"/>
      <c r="L101" s="15"/>
      <c r="M101" s="15"/>
      <c r="N101" s="15"/>
      <c r="O101" s="15"/>
      <c r="P101" s="15"/>
    </row>
    <row r="102" spans="1:16" ht="36" x14ac:dyDescent="0.25">
      <c r="A102" s="23" t="s">
        <v>116</v>
      </c>
      <c r="B102" s="24"/>
      <c r="C102" s="25"/>
      <c r="D102" s="21"/>
      <c r="E102" s="21"/>
      <c r="F102" s="15"/>
      <c r="G102" s="41"/>
      <c r="H102" s="41"/>
      <c r="I102" s="15"/>
      <c r="J102" s="15"/>
      <c r="K102" s="15"/>
      <c r="L102" s="15"/>
      <c r="M102" s="15"/>
      <c r="N102" s="15"/>
      <c r="O102" s="15"/>
      <c r="P102" s="15"/>
    </row>
    <row r="103" spans="1:16" ht="15.75" thickBot="1" x14ac:dyDescent="0.3">
      <c r="A103" s="26"/>
      <c r="B103" s="27"/>
      <c r="C103" s="28"/>
      <c r="D103" s="21"/>
      <c r="E103" s="21"/>
      <c r="F103" s="15"/>
      <c r="G103" s="41"/>
      <c r="H103" s="41"/>
      <c r="I103" s="15"/>
      <c r="J103" s="15"/>
      <c r="K103" s="15"/>
      <c r="L103" s="15"/>
      <c r="M103" s="15"/>
      <c r="N103" s="15"/>
      <c r="O103" s="15"/>
      <c r="P103" s="15"/>
    </row>
    <row r="104" spans="1:16" ht="24.75" x14ac:dyDescent="0.25">
      <c r="A104" s="29" t="s">
        <v>102</v>
      </c>
      <c r="B104" s="30"/>
      <c r="C104" s="31"/>
      <c r="D104" s="21"/>
      <c r="E104" s="21"/>
      <c r="F104" s="15"/>
      <c r="G104" s="41"/>
      <c r="H104" s="41"/>
      <c r="I104" s="15"/>
      <c r="J104" s="15"/>
      <c r="K104" s="15"/>
      <c r="L104" s="15"/>
      <c r="M104" s="15"/>
      <c r="N104" s="15"/>
      <c r="O104" s="15"/>
      <c r="P104" s="15"/>
    </row>
    <row r="105" spans="1:16" ht="15.75" thickBot="1" x14ac:dyDescent="0.3">
      <c r="A105" s="32"/>
      <c r="B105" s="33"/>
      <c r="C105" s="34"/>
      <c r="D105" s="15"/>
      <c r="E105" s="15"/>
      <c r="F105" s="15"/>
      <c r="G105" s="41"/>
      <c r="H105" s="41"/>
      <c r="I105" s="15"/>
      <c r="J105" s="15"/>
      <c r="K105" s="15"/>
      <c r="L105" s="15"/>
      <c r="M105" s="15"/>
      <c r="N105" s="15"/>
      <c r="O105" s="15"/>
      <c r="P105" s="15"/>
    </row>
    <row r="106" spans="1:16" s="3" customFormat="1" ht="12.75" customHeight="1" thickBot="1" x14ac:dyDescent="0.25">
      <c r="A106" s="57" t="s">
        <v>103</v>
      </c>
      <c r="B106" s="58"/>
      <c r="C106" s="59"/>
      <c r="D106" s="15"/>
      <c r="E106" s="15"/>
      <c r="F106" s="15"/>
      <c r="G106" s="41"/>
      <c r="H106" s="41"/>
      <c r="I106" s="15"/>
      <c r="J106" s="15"/>
      <c r="K106" s="15"/>
      <c r="L106" s="15"/>
      <c r="M106" s="15"/>
      <c r="N106" s="15"/>
      <c r="O106" s="15"/>
      <c r="P106" s="15"/>
    </row>
    <row r="107" spans="1:16" s="3" customFormat="1" ht="12.75" x14ac:dyDescent="0.2">
      <c r="A107" s="8" t="s">
        <v>95</v>
      </c>
      <c r="B107" s="15"/>
      <c r="C107" s="15"/>
      <c r="D107" s="15"/>
      <c r="E107" s="15"/>
      <c r="F107" s="15"/>
      <c r="G107" s="41"/>
      <c r="H107" s="41"/>
      <c r="I107" s="15"/>
      <c r="J107" s="15"/>
      <c r="K107" s="15"/>
      <c r="L107" s="15"/>
      <c r="M107" s="15"/>
      <c r="N107" s="15"/>
      <c r="O107" s="15"/>
      <c r="P107" s="15"/>
    </row>
    <row r="108" spans="1:16" s="3" customFormat="1" ht="12.75" customHeight="1" x14ac:dyDescent="0.2">
      <c r="A108" s="35" t="s">
        <v>96</v>
      </c>
      <c r="B108" s="15"/>
      <c r="C108" s="15"/>
      <c r="D108" s="15"/>
      <c r="E108" s="15"/>
      <c r="F108" s="15"/>
      <c r="G108" s="41"/>
      <c r="H108" s="41"/>
      <c r="I108" s="15"/>
      <c r="J108" s="15"/>
      <c r="K108" s="15"/>
      <c r="L108" s="15"/>
      <c r="M108" s="15"/>
      <c r="N108" s="15"/>
      <c r="O108" s="15"/>
      <c r="P108" s="15"/>
    </row>
    <row r="109" spans="1:16" s="3" customFormat="1" ht="12.75" x14ac:dyDescent="0.2">
      <c r="A109" s="35" t="s">
        <v>97</v>
      </c>
      <c r="B109" s="15"/>
      <c r="C109" s="15"/>
      <c r="D109" s="15"/>
      <c r="E109" s="15"/>
      <c r="F109" s="15"/>
      <c r="G109" s="41"/>
      <c r="H109" s="41"/>
      <c r="I109" s="15"/>
      <c r="J109" s="15"/>
      <c r="K109" s="15"/>
      <c r="L109" s="15"/>
      <c r="M109" s="15"/>
      <c r="N109" s="15"/>
      <c r="O109" s="15"/>
      <c r="P109" s="15"/>
    </row>
    <row r="110" spans="1:16" s="3" customFormat="1" ht="12.75" x14ac:dyDescent="0.2">
      <c r="G110" s="42"/>
      <c r="H110" s="42"/>
    </row>
    <row r="111" spans="1:16" s="3" customFormat="1" ht="12.75" x14ac:dyDescent="0.2">
      <c r="G111" s="42"/>
      <c r="H111" s="42"/>
    </row>
    <row r="112" spans="1:16" s="3" customFormat="1" ht="12.75" x14ac:dyDescent="0.2">
      <c r="G112" s="42"/>
      <c r="H112" s="42"/>
    </row>
    <row r="113" spans="7:8" s="3" customFormat="1" ht="12.75" x14ac:dyDescent="0.2">
      <c r="G113" s="42"/>
      <c r="H113" s="42"/>
    </row>
  </sheetData>
  <mergeCells count="14">
    <mergeCell ref="A106:C106"/>
    <mergeCell ref="A5:P5"/>
    <mergeCell ref="D6:P6"/>
    <mergeCell ref="A1:P1"/>
    <mergeCell ref="A2:P2"/>
    <mergeCell ref="A6:A7"/>
    <mergeCell ref="B6:B7"/>
    <mergeCell ref="C6:C7"/>
    <mergeCell ref="A3:P3"/>
    <mergeCell ref="A4:P4"/>
    <mergeCell ref="D98:E98"/>
    <mergeCell ref="D97:E97"/>
    <mergeCell ref="B97:C97"/>
    <mergeCell ref="B98:C98"/>
  </mergeCells>
  <pageMargins left="0.70866141732283472" right="0.70866141732283472" top="0.35433070866141736" bottom="0.74803149606299213" header="0.11811023622047245" footer="0.31496062992125984"/>
  <pageSetup scale="3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191E1-7A0E-40E3-8883-75E18BC2484E}">
  <dimension ref="C4:G18"/>
  <sheetViews>
    <sheetView workbookViewId="0">
      <selection activeCell="I10" sqref="I10"/>
    </sheetView>
  </sheetViews>
  <sheetFormatPr baseColWidth="10" defaultRowHeight="15" x14ac:dyDescent="0.25"/>
  <cols>
    <col min="3" max="3" width="15.5703125" customWidth="1"/>
    <col min="4" max="4" width="16.85546875" customWidth="1"/>
    <col min="5" max="5" width="20" bestFit="1" customWidth="1"/>
    <col min="6" max="6" width="13.7109375" bestFit="1" customWidth="1"/>
    <col min="9" max="9" width="13.7109375" bestFit="1" customWidth="1"/>
  </cols>
  <sheetData>
    <row r="4" spans="3:7" ht="15.75" thickBot="1" x14ac:dyDescent="0.3"/>
    <row r="5" spans="3:7" x14ac:dyDescent="0.25">
      <c r="C5" s="71" t="s">
        <v>104</v>
      </c>
      <c r="D5" s="44"/>
      <c r="E5" s="74" t="s">
        <v>106</v>
      </c>
      <c r="F5" s="74" t="s">
        <v>107</v>
      </c>
      <c r="G5" s="74" t="s">
        <v>108</v>
      </c>
    </row>
    <row r="6" spans="3:7" ht="25.5" x14ac:dyDescent="0.25">
      <c r="C6" s="72"/>
      <c r="D6" s="45" t="s">
        <v>105</v>
      </c>
      <c r="E6" s="75"/>
      <c r="F6" s="75"/>
      <c r="G6" s="75"/>
    </row>
    <row r="7" spans="3:7" ht="15.75" thickBot="1" x14ac:dyDescent="0.3">
      <c r="C7" s="73"/>
      <c r="D7" s="46"/>
      <c r="E7" s="76"/>
      <c r="F7" s="76"/>
      <c r="G7" s="76"/>
    </row>
    <row r="8" spans="3:7" ht="26.25" thickBot="1" x14ac:dyDescent="0.3">
      <c r="C8" s="47" t="s">
        <v>109</v>
      </c>
      <c r="D8" s="49">
        <v>431939865</v>
      </c>
      <c r="E8" s="49">
        <v>230177136.13999999</v>
      </c>
      <c r="F8" s="49">
        <f>D8-E8</f>
        <v>201762728.86000001</v>
      </c>
      <c r="G8" s="50">
        <f>E8/D8</f>
        <v>0.53289162402270973</v>
      </c>
    </row>
    <row r="9" spans="3:7" ht="26.25" thickBot="1" x14ac:dyDescent="0.3">
      <c r="C9" s="47" t="s">
        <v>110</v>
      </c>
      <c r="D9" s="49">
        <v>74153232</v>
      </c>
      <c r="E9" s="49">
        <v>25393099.210000001</v>
      </c>
      <c r="F9" s="49">
        <f t="shared" ref="F9:F12" si="0">D9-E9</f>
        <v>48760132.789999999</v>
      </c>
      <c r="G9" s="50">
        <f>E9/D9</f>
        <v>0.34244089603538791</v>
      </c>
    </row>
    <row r="10" spans="3:7" ht="26.25" thickBot="1" x14ac:dyDescent="0.3">
      <c r="C10" s="47" t="s">
        <v>111</v>
      </c>
      <c r="D10" s="49">
        <v>19787832</v>
      </c>
      <c r="E10" s="49">
        <v>5697525.9400000004</v>
      </c>
      <c r="F10" s="49">
        <f t="shared" si="0"/>
        <v>14090306.059999999</v>
      </c>
      <c r="G10" s="50">
        <f>E10/D10</f>
        <v>0.2879307819067799</v>
      </c>
    </row>
    <row r="11" spans="3:7" ht="26.25" thickBot="1" x14ac:dyDescent="0.3">
      <c r="C11" s="47" t="s">
        <v>112</v>
      </c>
      <c r="D11" s="49">
        <v>6807570</v>
      </c>
      <c r="E11" s="49">
        <v>1367831.51</v>
      </c>
      <c r="F11" s="49">
        <f t="shared" si="0"/>
        <v>5439738.4900000002</v>
      </c>
      <c r="G11" s="50">
        <f>E11/D11</f>
        <v>0.20092801249197584</v>
      </c>
    </row>
    <row r="12" spans="3:7" ht="26.25" thickBot="1" x14ac:dyDescent="0.3">
      <c r="C12" s="47" t="s">
        <v>113</v>
      </c>
      <c r="D12" s="49">
        <v>24811501</v>
      </c>
      <c r="E12" s="49">
        <v>6197144.5700000003</v>
      </c>
      <c r="F12" s="49">
        <f t="shared" si="0"/>
        <v>18614356.43</v>
      </c>
      <c r="G12" s="50">
        <f>E12/D12</f>
        <v>0.24976903130528058</v>
      </c>
    </row>
    <row r="13" spans="3:7" x14ac:dyDescent="0.25">
      <c r="C13" s="51"/>
      <c r="D13" s="77">
        <f t="shared" ref="D13:E13" si="1">SUM(D8:D12)</f>
        <v>557500000</v>
      </c>
      <c r="E13" s="77">
        <f t="shared" si="1"/>
        <v>268832737.37</v>
      </c>
      <c r="F13" s="77">
        <f>SUM(F8:F12)</f>
        <v>288667262.63</v>
      </c>
      <c r="G13" s="80"/>
    </row>
    <row r="14" spans="3:7" x14ac:dyDescent="0.25">
      <c r="C14" s="51" t="s">
        <v>114</v>
      </c>
      <c r="D14" s="78"/>
      <c r="E14" s="78"/>
      <c r="F14" s="78"/>
      <c r="G14" s="81"/>
    </row>
    <row r="15" spans="3:7" ht="15.75" thickBot="1" x14ac:dyDescent="0.3">
      <c r="C15" s="52"/>
      <c r="D15" s="79"/>
      <c r="E15" s="79"/>
      <c r="F15" s="79"/>
      <c r="G15" s="81"/>
    </row>
    <row r="16" spans="3:7" x14ac:dyDescent="0.25">
      <c r="F16" s="48"/>
    </row>
    <row r="18" spans="3:3" ht="60" x14ac:dyDescent="0.25">
      <c r="C18" s="53" t="s">
        <v>115</v>
      </c>
    </row>
  </sheetData>
  <mergeCells count="8">
    <mergeCell ref="C5:C7"/>
    <mergeCell ref="E5:E7"/>
    <mergeCell ref="F5:F7"/>
    <mergeCell ref="G5:G7"/>
    <mergeCell ref="D13:D15"/>
    <mergeCell ref="E13:E15"/>
    <mergeCell ref="F13:F15"/>
    <mergeCell ref="G13:G15"/>
  </mergeCells>
  <hyperlinks>
    <hyperlink ref="C18" location="_ftnref1" display="_ftnref1" xr:uid="{DF1FBEBC-CB6C-4009-86A6-9426373612B9}"/>
    <hyperlink ref="C5" location="_ftn1" display="_ftn1" xr:uid="{BEAE5147-8BC8-46CD-98FB-511CCED2CE57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0e13dc4f-122b-4d99-99b9-8e0078ca282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3" ma:contentTypeDescription="Crear nuevo documento." ma:contentTypeScope="" ma:versionID="bf957910f33e628dd47b3bd6e0193242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a454dfe928ce3799a06b7ec8c24919e7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DC2571-8DED-4309-96BE-E14A58A26D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A3DCD0-5E4F-4E27-97B0-322DE36B0FC4}">
  <ds:schemaRefs>
    <ds:schemaRef ds:uri="0e13dc4f-122b-4d99-99b9-8e0078ca2828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28489dc2-50cf-493e-a704-cb1420394a7d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EA797A0-A127-4B2E-9EBA-B7BF1B7753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P2 Presupuesto Aprobado-Ejec </vt:lpstr>
      <vt:lpstr>Hoja1</vt:lpstr>
      <vt:lpstr>Hoja1!_ftn1</vt:lpstr>
      <vt:lpstr>Hoja1!_ftnref1</vt:lpstr>
      <vt:lpstr>Hoja1!_Hlk120881680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Monique Nicole Ortega Mejía</cp:lastModifiedBy>
  <cp:lastPrinted>2024-11-07T14:51:01Z</cp:lastPrinted>
  <dcterms:created xsi:type="dcterms:W3CDTF">2021-07-29T18:58:50Z</dcterms:created>
  <dcterms:modified xsi:type="dcterms:W3CDTF">2024-12-06T15:29:15Z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</Properties>
</file>