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2023/Diciembre 2023/Ejecución Presupuestaria/"/>
    </mc:Choice>
  </mc:AlternateContent>
  <xr:revisionPtr revIDLastSave="3" documentId="8_{D128A0E7-CDCE-4249-9E40-BE4B17BA9B39}" xr6:coauthVersionLast="47" xr6:coauthVersionMax="47" xr10:uidLastSave="{632CCEC8-E484-4E83-8E49-725DB31BED68}"/>
  <bookViews>
    <workbookView xWindow="-120" yWindow="-120" windowWidth="29040" windowHeight="1584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  <definedName name="_xlnm.Print_Area" localSheetId="0">'P2 Presupuesto Aprobado-Ejec '!$A$1:$P$109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7" i="2" l="1"/>
  <c r="P71" i="2"/>
  <c r="O71" i="2"/>
  <c r="O65" i="2"/>
  <c r="O15" i="2" l="1"/>
  <c r="G9" i="3"/>
  <c r="G10" i="3"/>
  <c r="G11" i="3"/>
  <c r="G12" i="3"/>
  <c r="G8" i="3"/>
  <c r="D13" i="3"/>
  <c r="E13" i="3"/>
  <c r="F9" i="3"/>
  <c r="F10" i="3"/>
  <c r="F11" i="3"/>
  <c r="F12" i="3"/>
  <c r="F8" i="3"/>
  <c r="F13" i="3" s="1"/>
  <c r="N65" i="2"/>
  <c r="N92" i="2"/>
  <c r="D15" i="2"/>
  <c r="P10" i="2"/>
  <c r="B65" i="2"/>
  <c r="B26" i="2"/>
  <c r="M65" i="2"/>
  <c r="L46" i="2"/>
  <c r="L65" i="2"/>
  <c r="L26" i="2"/>
  <c r="J65" i="2" l="1"/>
  <c r="I65" i="2"/>
  <c r="J71" i="2"/>
  <c r="C46" i="2" l="1"/>
  <c r="D46" i="2"/>
  <c r="E46" i="2"/>
  <c r="F46" i="2"/>
  <c r="G46" i="2"/>
  <c r="H46" i="2"/>
  <c r="I46" i="2"/>
  <c r="J46" i="2"/>
  <c r="K46" i="2"/>
  <c r="M46" i="2"/>
  <c r="N46" i="2"/>
  <c r="O46" i="2"/>
  <c r="B46" i="2"/>
  <c r="B71" i="2"/>
  <c r="I71" i="2"/>
  <c r="K71" i="2"/>
  <c r="L71" i="2"/>
  <c r="L92" i="2" s="1"/>
  <c r="M71" i="2"/>
  <c r="N71" i="2"/>
  <c r="P30" i="2"/>
  <c r="H65" i="2"/>
  <c r="H15" i="2"/>
  <c r="P66" i="2"/>
  <c r="K65" i="2"/>
  <c r="H37" i="2"/>
  <c r="I37" i="2"/>
  <c r="J37" i="2"/>
  <c r="K37" i="2"/>
  <c r="L37" i="2"/>
  <c r="M37" i="2"/>
  <c r="N37" i="2"/>
  <c r="O37" i="2"/>
  <c r="H26" i="2"/>
  <c r="I26" i="2"/>
  <c r="J26" i="2"/>
  <c r="K26" i="2"/>
  <c r="M26" i="2"/>
  <c r="N26" i="2"/>
  <c r="O26" i="2"/>
  <c r="O92" i="2" s="1"/>
  <c r="I15" i="2"/>
  <c r="J15" i="2"/>
  <c r="K15" i="2"/>
  <c r="L15" i="2"/>
  <c r="M15" i="2"/>
  <c r="N15" i="2"/>
  <c r="G15" i="2"/>
  <c r="P12" i="2"/>
  <c r="P11" i="2"/>
  <c r="B15" i="2"/>
  <c r="P63" i="2"/>
  <c r="P56" i="2"/>
  <c r="P39" i="2"/>
  <c r="P36" i="2"/>
  <c r="P29" i="2"/>
  <c r="P31" i="2"/>
  <c r="P32" i="2"/>
  <c r="P33" i="2"/>
  <c r="P34" i="2"/>
  <c r="P35" i="2"/>
  <c r="P28" i="2"/>
  <c r="P40" i="2"/>
  <c r="P41" i="2"/>
  <c r="P42" i="2"/>
  <c r="P43" i="2"/>
  <c r="P44" i="2"/>
  <c r="P45" i="2"/>
  <c r="P18" i="2"/>
  <c r="P19" i="2"/>
  <c r="P20" i="2"/>
  <c r="P21" i="2"/>
  <c r="P22" i="2"/>
  <c r="P23" i="2"/>
  <c r="P24" i="2"/>
  <c r="P25" i="2"/>
  <c r="P17" i="2"/>
  <c r="P13" i="2"/>
  <c r="P14" i="2"/>
  <c r="G65" i="2"/>
  <c r="G26" i="2"/>
  <c r="P65" i="2" l="1"/>
  <c r="P15" i="2"/>
  <c r="M92" i="2"/>
  <c r="I92" i="2"/>
  <c r="H92" i="2"/>
  <c r="K92" i="2"/>
  <c r="P46" i="2"/>
  <c r="J92" i="2"/>
  <c r="G92" i="2"/>
  <c r="P37" i="2"/>
  <c r="G71" i="2"/>
  <c r="D37" i="2"/>
  <c r="B37" i="2"/>
  <c r="B92" i="2" s="1"/>
  <c r="F92" i="2"/>
  <c r="F37" i="2"/>
  <c r="G37" i="2"/>
  <c r="F26" i="2"/>
  <c r="F15" i="2"/>
  <c r="E15" i="2" l="1"/>
  <c r="E37" i="2"/>
  <c r="E26" i="2"/>
  <c r="E92" i="2" s="1"/>
  <c r="D65" i="2"/>
  <c r="D26" i="2"/>
  <c r="C15" i="2"/>
  <c r="P64" i="2"/>
  <c r="P26" i="2" l="1"/>
  <c r="D92" i="2"/>
  <c r="P92" i="2"/>
  <c r="P68" i="2"/>
  <c r="P69" i="2"/>
  <c r="P70" i="2"/>
  <c r="P72" i="2"/>
  <c r="P73" i="2"/>
  <c r="P74" i="2"/>
  <c r="P80" i="2"/>
  <c r="P77" i="2"/>
  <c r="P78" i="2"/>
  <c r="P79" i="2"/>
  <c r="P85" i="2"/>
  <c r="P82" i="2"/>
  <c r="P83" i="2"/>
  <c r="P84" i="2"/>
  <c r="P89" i="2"/>
  <c r="P87" i="2"/>
  <c r="P88" i="2"/>
  <c r="P90" i="2"/>
  <c r="P91" i="2"/>
  <c r="C71" i="2" l="1"/>
  <c r="C65" i="2"/>
  <c r="C37" i="2"/>
  <c r="C26" i="2"/>
  <c r="C92" i="2" l="1"/>
  <c r="P62" i="2"/>
  <c r="P60" i="2" l="1"/>
  <c r="P61" i="2"/>
  <c r="P59" i="2" l="1"/>
  <c r="P58" i="2" l="1"/>
  <c r="P57" i="2" l="1"/>
  <c r="P49" i="2" l="1"/>
</calcChain>
</file>

<file path=xl/sharedStrings.xml><?xml version="1.0" encoding="utf-8"?>
<sst xmlns="http://schemas.openxmlformats.org/spreadsheetml/2006/main" count="128" uniqueCount="118">
  <si>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</si>
  <si>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</si>
  <si>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</si>
  <si>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</si>
  <si>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</si>
  <si>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</si>
  <si>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</si>
  <si>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</si>
  <si>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</si>
  <si>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</si>
  <si>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</si>
  <si>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</si>
  <si>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</si>
  <si>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</si>
  <si>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</si>
  <si>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</si>
  <si>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</si>
  <si>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</si>
  <si>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</si>
  <si>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</si>
  <si>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</si>
  <si>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</si>
  <si>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</si>
  <si>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</si>
  <si>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</si>
  <si>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</si>
  <si>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</si>
  <si>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</si>
  <si>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</si>
  <si>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</si>
  <si>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</si>
  <si>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</si>
  <si>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</si>
  <si>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</si>
  <si>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</si>
  <si>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</si>
  <si>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</si>
  <si>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</si>
  <si>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</si>
  <si>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</si>
  <si>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</si>
  <si>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</si>
  <si>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</si>
  <si>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</si>
  <si>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</si>
  <si>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</si>
  <si>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</si>
  <si>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</si>
  <si>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</si>
  <si>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</si>
  <si>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</si>
  <si>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</si>
  <si>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</si>
  <si>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</si>
  <si>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</si>
  <si>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</si>
  <si>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</si>
  <si>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</si>
  <si>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</si>
  <si>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</si>
  <si>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</si>
  <si>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</si>
  <si>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</si>
  <si>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</si>
  <si>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</si>
  <si>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</si>
  <si>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</si>
  <si>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</si>
  <si>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</si>
  <si>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</si>
  <si>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</si>
  <si>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</si>
  <si>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</si>
  <si>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</si>
  <si>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</si>
  <si>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</si>
  <si>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</si>
  <si>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</si>
  <si>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</si>
  <si>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</si>
  <si>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</si>
  <si>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</si>
  <si>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</si>
  <si>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</si>
  <si>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</si>
  <si>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</si>
  <si>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</si>
  <si>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</si>
  <si>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</si>
  <si>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</si>
  <si>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</si>
  <si>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</si>
  <si>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</si>
  <si>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</si>
  <si>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                            -   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</si>
  <si>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</si>
  <si>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</si>
  <si>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</si>
  <si>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</si>
  <si>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</si>
  <si>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</si>
  <si>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</si>
  <si>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</si>
  <si>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el Consejo de la Seguridad Social y la Dirección General de Presupuesto mediante la Ley de Presupuesto General del Estado.</t>
    </r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</si>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</sst>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b/>
      <sz val="9"/>
      <color theme="0"/>
      <name val="Abadi"/>
      <family val="2"/>
    </font>
    <font>
      <sz val="9"/>
      <color theme="0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  <font>
      <b/>
      <sz val="9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43" fontId="8" fillId="0" borderId="0" xfId="0" applyNumberFormat="1" applyFont="1"/>
    <xf numFmtId="43" fontId="9" fillId="0" borderId="0" xfId="0" applyNumberFormat="1" applyFont="1"/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10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2" fillId="4" borderId="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3" fillId="0" borderId="9" xfId="0" applyNumberFormat="1" applyFont="1" applyBorder="1" applyAlignment="1">
      <alignment horizontal="center" vertical="center" wrapText="1"/>
    </xf>
    <xf numFmtId="9" fontId="13" fillId="0" borderId="9" xfId="0" applyNumberFormat="1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1" fillId="0" borderId="0" xfId="2" applyAlignment="1">
      <alignment horizontal="justify" vertical="center"/>
    </xf>
    <xf numFmtId="43" fontId="14" fillId="3" borderId="0" xfId="0" applyNumberFormat="1" applyFont="1" applyFill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4" borderId="14" xfId="2" applyFill="1" applyBorder="1" applyAlignment="1">
      <alignment horizontal="center" vertical="center" wrapText="1"/>
    </xf>
    <xf numFmtId="0" fontId="11" fillId="4" borderId="15" xfId="2" applyFill="1" applyBorder="1" applyAlignment="1">
      <alignment horizontal="center" vertical="center" wrapText="1"/>
    </xf>
    <xf numFmtId="0" fontId="11" fillId="4" borderId="16" xfId="2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4" fontId="12" fillId="4" borderId="15" xfId="0" applyNumberFormat="1" applyFont="1" applyFill="1" applyBorder="1" applyAlignment="1">
      <alignment horizontal="center" vertical="center" wrapText="1"/>
    </xf>
    <xf numFmtId="4" fontId="12" fillId="4" borderId="16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1677865</xdr:colOff>
      <xdr:row>3</xdr:row>
      <xdr:rowOff>36794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1572031" cy="627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3"/>
  <sheetViews>
    <sheetView showGridLines="0" tabSelected="1" showWhiteSpace="0" view="pageBreakPreview" topLeftCell="A30" zoomScaleNormal="100" zoomScaleSheetLayoutView="100" workbookViewId="0">
      <selection activeCell="A3" sqref="A3:P3"/>
    </sheetView>
  </sheetViews>
  <sheetFormatPr baseColWidth="10" defaultColWidth="11.42578125" defaultRowHeight="15" x14ac:dyDescent="0.25"/>
  <cols>
    <col min="1" max="1" width="42.28515625" customWidth="1"/>
    <col min="2" max="2" width="20.85546875" bestFit="1" customWidth="1"/>
    <col min="3" max="3" width="22.85546875" hidden="1" customWidth="1"/>
    <col min="4" max="4" width="15.42578125" customWidth="1"/>
    <col min="5" max="5" width="16.7109375" customWidth="1"/>
    <col min="6" max="6" width="17.5703125" customWidth="1"/>
    <col min="7" max="7" width="17" style="45" customWidth="1"/>
    <col min="8" max="8" width="19.140625" style="45" customWidth="1"/>
    <col min="9" max="9" width="17" customWidth="1"/>
    <col min="10" max="10" width="15" customWidth="1"/>
    <col min="11" max="11" width="16.7109375" customWidth="1"/>
    <col min="12" max="12" width="16.5703125" customWidth="1"/>
    <col min="13" max="13" width="16.42578125" customWidth="1"/>
    <col min="14" max="14" width="16.85546875" customWidth="1"/>
    <col min="15" max="15" width="21.42578125" style="45" customWidth="1"/>
    <col min="16" max="16" width="17.7109375" customWidth="1"/>
  </cols>
  <sheetData>
    <row r="1" spans="1:17" ht="28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3.5" customHeight="1" x14ac:dyDescent="0.25">
      <c r="A2" s="64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x14ac:dyDescent="0.25">
      <c r="A3" s="68">
        <v>2023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customHeight="1" x14ac:dyDescent="0.25">
      <c r="A4" s="64" t="s">
        <v>90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0" t="s">
        <v>75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66" t="s">
        <v>65</v>
      </c>
      <c r="B6" s="67" t="s">
        <v>92</v>
      </c>
      <c r="C6" s="67" t="s">
        <v>91</v>
      </c>
      <c r="D6" s="61" t="s">
        <v>89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x14ac:dyDescent="0.25">
      <c r="A7" s="66"/>
      <c r="B7" s="67"/>
      <c r="C7" s="67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8"/>
      <c r="H8" s="38"/>
      <c r="I8" s="6"/>
      <c r="J8" s="6"/>
      <c r="K8" s="6"/>
      <c r="L8" s="6"/>
      <c r="M8" s="6"/>
      <c r="N8" s="6"/>
      <c r="O8" s="38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9"/>
      <c r="H9" s="39"/>
      <c r="I9" s="8"/>
      <c r="J9" s="8"/>
      <c r="K9" s="8"/>
      <c r="L9" s="8"/>
      <c r="M9" s="8"/>
      <c r="N9" s="8"/>
      <c r="O9" s="39"/>
      <c r="P9" s="8"/>
    </row>
    <row r="10" spans="1:17" x14ac:dyDescent="0.25">
      <c r="A10" s="9" t="s">
        <v>2</v>
      </c>
      <c r="B10" s="10">
        <v>314318791</v>
      </c>
      <c r="C10" s="11"/>
      <c r="D10" s="12">
        <v>19690626.890000001</v>
      </c>
      <c r="E10" s="12">
        <v>26166357.109999999</v>
      </c>
      <c r="F10" s="10">
        <v>24163628.5</v>
      </c>
      <c r="G10" s="40">
        <v>32806698.129999999</v>
      </c>
      <c r="H10" s="41">
        <v>32214284.210000001</v>
      </c>
      <c r="I10" s="10">
        <v>30594930.48</v>
      </c>
      <c r="J10" s="10">
        <v>24192288.18</v>
      </c>
      <c r="K10" s="10">
        <v>25074599.719999999</v>
      </c>
      <c r="L10" s="10">
        <v>22822171.09</v>
      </c>
      <c r="M10" s="10">
        <v>21701160.390000001</v>
      </c>
      <c r="N10" s="10">
        <v>22604914.140000001</v>
      </c>
      <c r="O10" s="41">
        <v>25503465.350000001</v>
      </c>
      <c r="P10" s="10">
        <f>+SUM(D10:O10)</f>
        <v>307535124.19</v>
      </c>
    </row>
    <row r="11" spans="1:17" x14ac:dyDescent="0.25">
      <c r="A11" s="9" t="s">
        <v>3</v>
      </c>
      <c r="B11" s="10">
        <v>42326785</v>
      </c>
      <c r="C11" s="11"/>
      <c r="D11" s="12">
        <v>3165243.93</v>
      </c>
      <c r="E11" s="12">
        <v>3551219.94</v>
      </c>
      <c r="F11" s="10">
        <v>2691321.54</v>
      </c>
      <c r="G11" s="41">
        <v>2634250.73</v>
      </c>
      <c r="H11" s="41">
        <v>2338729.44</v>
      </c>
      <c r="I11" s="10">
        <v>3195770.81</v>
      </c>
      <c r="J11" s="10">
        <v>2888184.91</v>
      </c>
      <c r="K11" s="10">
        <v>2472968.4900000002</v>
      </c>
      <c r="L11" s="10">
        <v>3123517.87</v>
      </c>
      <c r="M11" s="10">
        <v>2972582.4</v>
      </c>
      <c r="N11" s="10">
        <v>3220180.89</v>
      </c>
      <c r="O11" s="41">
        <v>3326196.11</v>
      </c>
      <c r="P11" s="10">
        <f>+SUM(D11:O11)</f>
        <v>35580167.060000002</v>
      </c>
    </row>
    <row r="12" spans="1:17" x14ac:dyDescent="0.25">
      <c r="A12" s="9" t="s">
        <v>4</v>
      </c>
      <c r="B12" s="10">
        <v>3966674.66</v>
      </c>
      <c r="C12" s="11"/>
      <c r="D12" s="12">
        <v>119000</v>
      </c>
      <c r="E12" s="12">
        <v>0</v>
      </c>
      <c r="F12" s="10">
        <v>90000</v>
      </c>
      <c r="G12" s="41">
        <v>45000</v>
      </c>
      <c r="H12" s="41">
        <v>42000</v>
      </c>
      <c r="I12" s="10">
        <v>160068.66</v>
      </c>
      <c r="J12" s="10">
        <v>218000</v>
      </c>
      <c r="K12" s="10">
        <v>56800</v>
      </c>
      <c r="L12" s="10">
        <v>17860.349999999999</v>
      </c>
      <c r="M12" s="10">
        <v>295856.25</v>
      </c>
      <c r="N12" s="10">
        <v>-45632</v>
      </c>
      <c r="O12" s="41"/>
      <c r="P12" s="10">
        <f>+SUM(D12:O12)</f>
        <v>998953.26</v>
      </c>
      <c r="Q12" s="1"/>
    </row>
    <row r="13" spans="1:17" x14ac:dyDescent="0.25">
      <c r="A13" s="9" t="s">
        <v>5</v>
      </c>
      <c r="B13" s="10">
        <v>93654530</v>
      </c>
      <c r="C13" s="11"/>
      <c r="D13" s="12">
        <v>4090240.98</v>
      </c>
      <c r="E13" s="12">
        <v>5339671.4400000004</v>
      </c>
      <c r="F13" s="10">
        <v>5603023.2000000002</v>
      </c>
      <c r="G13" s="41">
        <v>5661451.4800000004</v>
      </c>
      <c r="H13" s="41">
        <v>5712058.3600000003</v>
      </c>
      <c r="I13" s="10">
        <v>5786059.6399999997</v>
      </c>
      <c r="J13" s="10">
        <v>17153373.34</v>
      </c>
      <c r="K13" s="10">
        <v>25796313.68</v>
      </c>
      <c r="L13" s="10">
        <v>3101903.52</v>
      </c>
      <c r="M13" s="10">
        <v>3145569.98</v>
      </c>
      <c r="N13" s="10">
        <v>3092838.32</v>
      </c>
      <c r="O13" s="41">
        <v>30666833.239999998</v>
      </c>
      <c r="P13" s="10">
        <f t="shared" ref="P13:P14" si="0">+SUM(D13:O13)</f>
        <v>115149337.17999999</v>
      </c>
    </row>
    <row r="14" spans="1:17" x14ac:dyDescent="0.25">
      <c r="A14" s="9" t="s">
        <v>6</v>
      </c>
      <c r="B14" s="10">
        <v>31267834</v>
      </c>
      <c r="C14" s="11"/>
      <c r="D14" s="12">
        <v>2247081.44</v>
      </c>
      <c r="E14" s="12">
        <v>2195989.81</v>
      </c>
      <c r="F14" s="10">
        <v>2315258.2999999998</v>
      </c>
      <c r="G14" s="41">
        <v>2485112.75</v>
      </c>
      <c r="H14" s="41">
        <v>2493843.61</v>
      </c>
      <c r="I14" s="10">
        <v>2578214.7599999998</v>
      </c>
      <c r="J14" s="10">
        <v>2504142.4700000002</v>
      </c>
      <c r="K14" s="10">
        <v>2600747.7400000002</v>
      </c>
      <c r="L14" s="10">
        <v>2605461.42</v>
      </c>
      <c r="M14" s="10">
        <v>2621167.96</v>
      </c>
      <c r="N14" s="10">
        <v>2638958.61</v>
      </c>
      <c r="O14" s="41">
        <v>2626252.67</v>
      </c>
      <c r="P14" s="10">
        <f t="shared" si="0"/>
        <v>29912231.540000007</v>
      </c>
    </row>
    <row r="15" spans="1:17" x14ac:dyDescent="0.25">
      <c r="A15" s="13" t="s">
        <v>101</v>
      </c>
      <c r="B15" s="14">
        <f>+SUM(B10:B14)</f>
        <v>485534614.66000003</v>
      </c>
      <c r="C15" s="14">
        <f>+SUM(C10:C14)</f>
        <v>0</v>
      </c>
      <c r="D15" s="14">
        <f>SUM(D10:D14)</f>
        <v>29312193.240000002</v>
      </c>
      <c r="E15" s="14">
        <f>SUM(E10:E14)</f>
        <v>37253238.300000004</v>
      </c>
      <c r="F15" s="14">
        <f>SUM(F10:F14)</f>
        <v>34863231.539999999</v>
      </c>
      <c r="G15" s="42">
        <f>SUM(G10:G14)</f>
        <v>43632513.090000004</v>
      </c>
      <c r="H15" s="42">
        <f>SUM(H10:H14)</f>
        <v>42800915.619999997</v>
      </c>
      <c r="I15" s="14">
        <f t="shared" ref="I15:N15" si="1">SUM(I10:I14)</f>
        <v>42315044.349999994</v>
      </c>
      <c r="J15" s="14">
        <f t="shared" si="1"/>
        <v>46955988.899999999</v>
      </c>
      <c r="K15" s="14">
        <f t="shared" si="1"/>
        <v>56001429.630000003</v>
      </c>
      <c r="L15" s="14">
        <f t="shared" si="1"/>
        <v>31670914.25</v>
      </c>
      <c r="M15" s="14">
        <f t="shared" si="1"/>
        <v>30736336.98</v>
      </c>
      <c r="N15" s="14">
        <f t="shared" si="1"/>
        <v>31511259.960000001</v>
      </c>
      <c r="O15" s="56">
        <f>SUM(O10:O14)</f>
        <v>62122747.370000005</v>
      </c>
      <c r="P15" s="14">
        <f>+SUM(D15:O15)</f>
        <v>489175813.23000002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3"/>
      <c r="H16" s="43"/>
      <c r="I16" s="15"/>
      <c r="J16" s="15"/>
      <c r="K16" s="15"/>
      <c r="L16" s="15"/>
      <c r="M16" s="15"/>
      <c r="N16" s="15"/>
      <c r="O16" s="43"/>
      <c r="P16" s="15"/>
    </row>
    <row r="17" spans="1:16" x14ac:dyDescent="0.25">
      <c r="A17" s="9" t="s">
        <v>8</v>
      </c>
      <c r="B17" s="10">
        <v>9921540</v>
      </c>
      <c r="C17" s="11"/>
      <c r="D17" s="12">
        <v>590911.14</v>
      </c>
      <c r="E17" s="12">
        <v>471569.58</v>
      </c>
      <c r="F17" s="10">
        <v>516094.78</v>
      </c>
      <c r="G17" s="41">
        <v>450060.64</v>
      </c>
      <c r="H17" s="41">
        <v>908752.28</v>
      </c>
      <c r="I17" s="10">
        <v>683002.66</v>
      </c>
      <c r="J17" s="10">
        <v>952034.35</v>
      </c>
      <c r="K17" s="10">
        <v>648815.94999999995</v>
      </c>
      <c r="L17" s="10">
        <v>684738</v>
      </c>
      <c r="M17" s="10">
        <v>1154403.82</v>
      </c>
      <c r="N17" s="10">
        <v>680692.82</v>
      </c>
      <c r="O17" s="41">
        <v>858489.5</v>
      </c>
      <c r="P17" s="10">
        <f t="shared" ref="P17:P25" si="2">+SUM(D17:O17)</f>
        <v>8599565.5199999996</v>
      </c>
    </row>
    <row r="18" spans="1:16" x14ac:dyDescent="0.25">
      <c r="A18" s="9" t="s">
        <v>9</v>
      </c>
      <c r="B18" s="10">
        <v>16797089</v>
      </c>
      <c r="C18" s="11"/>
      <c r="D18" s="12">
        <v>275498</v>
      </c>
      <c r="E18" s="12">
        <v>191723.9</v>
      </c>
      <c r="F18" s="10">
        <v>276110.65000000002</v>
      </c>
      <c r="G18" s="41">
        <v>109000</v>
      </c>
      <c r="H18" s="41">
        <v>429380.01</v>
      </c>
      <c r="I18" s="10">
        <v>566985.16</v>
      </c>
      <c r="J18" s="10">
        <v>390648.59</v>
      </c>
      <c r="K18" s="10">
        <v>307985.14</v>
      </c>
      <c r="L18" s="10">
        <v>2355745.2599999998</v>
      </c>
      <c r="M18" s="10">
        <v>789410</v>
      </c>
      <c r="N18" s="10">
        <v>1690731.48</v>
      </c>
      <c r="O18" s="41">
        <v>1026520.19</v>
      </c>
      <c r="P18" s="10">
        <f t="shared" si="2"/>
        <v>8409738.379999999</v>
      </c>
    </row>
    <row r="19" spans="1:16" x14ac:dyDescent="0.25">
      <c r="A19" s="9" t="s">
        <v>10</v>
      </c>
      <c r="B19" s="10">
        <v>3441534.34</v>
      </c>
      <c r="C19" s="11"/>
      <c r="D19" s="12">
        <v>0</v>
      </c>
      <c r="E19" s="12">
        <v>0</v>
      </c>
      <c r="F19" s="10">
        <v>0</v>
      </c>
      <c r="G19" s="41">
        <v>0</v>
      </c>
      <c r="H19" s="41">
        <v>4500</v>
      </c>
      <c r="I19" s="10">
        <v>538124.14</v>
      </c>
      <c r="J19" s="10">
        <v>0</v>
      </c>
      <c r="K19" s="10">
        <v>196720.7</v>
      </c>
      <c r="L19" s="10">
        <v>0</v>
      </c>
      <c r="M19" s="10">
        <v>435477.22</v>
      </c>
      <c r="N19" s="10">
        <v>4750</v>
      </c>
      <c r="O19" s="41">
        <v>224616</v>
      </c>
      <c r="P19" s="10">
        <f t="shared" si="2"/>
        <v>1404188.06</v>
      </c>
    </row>
    <row r="20" spans="1:16" x14ac:dyDescent="0.25">
      <c r="A20" s="9" t="s">
        <v>11</v>
      </c>
      <c r="B20" s="10">
        <v>1693653</v>
      </c>
      <c r="C20" s="11"/>
      <c r="D20" s="12">
        <v>0</v>
      </c>
      <c r="E20" s="12">
        <v>37380</v>
      </c>
      <c r="F20" s="10">
        <v>60</v>
      </c>
      <c r="G20" s="41">
        <v>0</v>
      </c>
      <c r="H20" s="41">
        <v>1400</v>
      </c>
      <c r="I20" s="10">
        <v>4000</v>
      </c>
      <c r="J20" s="10">
        <v>0</v>
      </c>
      <c r="K20" s="10"/>
      <c r="L20" s="10">
        <v>40054.75</v>
      </c>
      <c r="M20" s="10">
        <v>113540</v>
      </c>
      <c r="N20" s="10">
        <v>0</v>
      </c>
      <c r="O20" s="41">
        <v>185215.76</v>
      </c>
      <c r="P20" s="10">
        <f t="shared" si="2"/>
        <v>381650.51</v>
      </c>
    </row>
    <row r="21" spans="1:16" x14ac:dyDescent="0.25">
      <c r="A21" s="9" t="s">
        <v>12</v>
      </c>
      <c r="B21" s="10">
        <v>7457769</v>
      </c>
      <c r="C21" s="11"/>
      <c r="D21" s="12">
        <v>634663.89</v>
      </c>
      <c r="E21" s="12">
        <v>95433.68</v>
      </c>
      <c r="F21" s="10">
        <v>95433.68</v>
      </c>
      <c r="G21" s="41">
        <v>140876.07</v>
      </c>
      <c r="H21" s="41">
        <v>150868.57</v>
      </c>
      <c r="I21" s="10">
        <v>781742.11</v>
      </c>
      <c r="J21" s="10">
        <v>336385.27</v>
      </c>
      <c r="K21" s="10">
        <v>39400.199999999997</v>
      </c>
      <c r="L21" s="10">
        <v>601121.28000000003</v>
      </c>
      <c r="M21" s="10">
        <v>3574934.16</v>
      </c>
      <c r="N21" s="10">
        <v>189269.85</v>
      </c>
      <c r="O21" s="41">
        <v>396946.19</v>
      </c>
      <c r="P21" s="10">
        <f t="shared" si="2"/>
        <v>7037074.9500000002</v>
      </c>
    </row>
    <row r="22" spans="1:16" x14ac:dyDescent="0.25">
      <c r="A22" s="9" t="s">
        <v>13</v>
      </c>
      <c r="B22" s="10">
        <v>7957567</v>
      </c>
      <c r="C22" s="11"/>
      <c r="D22" s="12">
        <v>157416.71</v>
      </c>
      <c r="E22" s="12">
        <v>211994.05</v>
      </c>
      <c r="F22" s="10">
        <v>197473.71</v>
      </c>
      <c r="G22" s="41">
        <v>181503.71</v>
      </c>
      <c r="H22" s="41">
        <v>503065.4</v>
      </c>
      <c r="I22" s="10">
        <v>280774.21000000002</v>
      </c>
      <c r="J22" s="10">
        <v>538538.82999999996</v>
      </c>
      <c r="K22" s="10">
        <v>648599.59</v>
      </c>
      <c r="L22" s="10">
        <v>826961.2</v>
      </c>
      <c r="M22" s="10">
        <v>861654.42</v>
      </c>
      <c r="N22" s="10">
        <v>1081436.57</v>
      </c>
      <c r="O22" s="41">
        <v>1020691.75</v>
      </c>
      <c r="P22" s="10">
        <f t="shared" si="2"/>
        <v>6510110.1500000004</v>
      </c>
    </row>
    <row r="23" spans="1:16" ht="36.75" x14ac:dyDescent="0.25">
      <c r="A23" s="16" t="s">
        <v>14</v>
      </c>
      <c r="B23" s="10">
        <v>8464306</v>
      </c>
      <c r="C23" s="11"/>
      <c r="D23" s="12">
        <v>21514.68</v>
      </c>
      <c r="E23" s="12">
        <v>104302.28</v>
      </c>
      <c r="F23" s="10">
        <v>32213.1</v>
      </c>
      <c r="G23" s="41">
        <v>1496495.56</v>
      </c>
      <c r="H23" s="41">
        <v>122382.3</v>
      </c>
      <c r="I23" s="10">
        <v>1363522.87</v>
      </c>
      <c r="J23" s="10">
        <v>618570.1</v>
      </c>
      <c r="K23" s="10">
        <v>1987519.42</v>
      </c>
      <c r="L23" s="10">
        <v>24933.4</v>
      </c>
      <c r="M23" s="10">
        <v>21132.9</v>
      </c>
      <c r="N23" s="10">
        <v>6844</v>
      </c>
      <c r="O23" s="41">
        <v>86813.2</v>
      </c>
      <c r="P23" s="10">
        <f t="shared" si="2"/>
        <v>5886243.8100000015</v>
      </c>
    </row>
    <row r="24" spans="1:16" x14ac:dyDescent="0.25">
      <c r="A24" s="9" t="s">
        <v>15</v>
      </c>
      <c r="B24" s="10">
        <v>57214121</v>
      </c>
      <c r="C24" s="11"/>
      <c r="D24" s="12">
        <v>1593985.25</v>
      </c>
      <c r="E24" s="12">
        <v>1800560.31</v>
      </c>
      <c r="F24" s="10">
        <v>396332.43</v>
      </c>
      <c r="G24" s="41">
        <v>1258926.73</v>
      </c>
      <c r="H24" s="41">
        <v>3181849.8</v>
      </c>
      <c r="I24" s="10">
        <v>2784368.2</v>
      </c>
      <c r="J24" s="10">
        <v>3860286.05</v>
      </c>
      <c r="K24" s="10">
        <v>2087310.34</v>
      </c>
      <c r="L24" s="10">
        <v>5906203.6600000001</v>
      </c>
      <c r="M24" s="10">
        <v>2426120.15</v>
      </c>
      <c r="N24" s="10">
        <v>20110720.559999999</v>
      </c>
      <c r="O24" s="41">
        <v>3767236.14</v>
      </c>
      <c r="P24" s="10">
        <f t="shared" si="2"/>
        <v>49173899.619999997</v>
      </c>
    </row>
    <row r="25" spans="1:16" x14ac:dyDescent="0.25">
      <c r="A25" s="9" t="s">
        <v>16</v>
      </c>
      <c r="B25" s="10">
        <v>5960000</v>
      </c>
      <c r="C25" s="11"/>
      <c r="D25" s="12">
        <v>203454.56</v>
      </c>
      <c r="E25" s="12">
        <v>209812.66</v>
      </c>
      <c r="F25" s="10">
        <v>312846.45</v>
      </c>
      <c r="G25" s="41">
        <v>220789.67</v>
      </c>
      <c r="H25" s="41">
        <v>127589.8</v>
      </c>
      <c r="I25" s="10">
        <v>676353.83</v>
      </c>
      <c r="J25" s="10">
        <v>261704.09</v>
      </c>
      <c r="K25" s="10">
        <v>332712.95</v>
      </c>
      <c r="L25" s="10">
        <v>210099.97</v>
      </c>
      <c r="M25" s="10">
        <v>203680.83</v>
      </c>
      <c r="N25" s="10">
        <v>1384464.65</v>
      </c>
      <c r="O25" s="41">
        <v>372401.07</v>
      </c>
      <c r="P25" s="10">
        <f t="shared" si="2"/>
        <v>4515910.53</v>
      </c>
    </row>
    <row r="26" spans="1:16" x14ac:dyDescent="0.25">
      <c r="A26" s="13" t="s">
        <v>101</v>
      </c>
      <c r="B26" s="14">
        <f>+SUM(B17:B25)</f>
        <v>118907579.34</v>
      </c>
      <c r="C26" s="14">
        <f>+SUM(C17:C25)</f>
        <v>0</v>
      </c>
      <c r="D26" s="14">
        <f>SUM(D17:D25)</f>
        <v>3477444.23</v>
      </c>
      <c r="E26" s="14">
        <f>SUM(E17:E25)</f>
        <v>3122776.46</v>
      </c>
      <c r="F26" s="14">
        <f>SUM(F17:F25)</f>
        <v>1826564.8</v>
      </c>
      <c r="G26" s="42">
        <f>SUM(G17:G25)</f>
        <v>3857652.38</v>
      </c>
      <c r="H26" s="42">
        <f t="shared" ref="H26:O26" si="3">SUM(H17:H25)</f>
        <v>5429788.1599999992</v>
      </c>
      <c r="I26" s="14">
        <f t="shared" si="3"/>
        <v>7678873.1800000006</v>
      </c>
      <c r="J26" s="14">
        <f t="shared" si="3"/>
        <v>6958167.2799999993</v>
      </c>
      <c r="K26" s="14">
        <f t="shared" si="3"/>
        <v>6249064.29</v>
      </c>
      <c r="L26" s="14">
        <f>SUM(L17:L25)</f>
        <v>10649857.520000001</v>
      </c>
      <c r="M26" s="14">
        <f t="shared" si="3"/>
        <v>9580353.5</v>
      </c>
      <c r="N26" s="14">
        <f t="shared" si="3"/>
        <v>25148909.929999996</v>
      </c>
      <c r="O26" s="42">
        <f t="shared" si="3"/>
        <v>7938929.8000000007</v>
      </c>
      <c r="P26" s="14">
        <f>+SUM(D26:O26)</f>
        <v>91918381.530000001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3"/>
      <c r="H27" s="43"/>
      <c r="I27" s="15"/>
      <c r="J27" s="15"/>
      <c r="K27" s="15"/>
      <c r="L27" s="15"/>
      <c r="M27" s="15"/>
      <c r="N27" s="15"/>
      <c r="O27" s="43"/>
      <c r="P27" s="15"/>
    </row>
    <row r="28" spans="1:16" x14ac:dyDescent="0.25">
      <c r="A28" s="9" t="s">
        <v>18</v>
      </c>
      <c r="B28" s="10">
        <v>2962494</v>
      </c>
      <c r="C28" s="11"/>
      <c r="D28" s="12">
        <v>49080.44</v>
      </c>
      <c r="E28" s="12">
        <v>64184.66</v>
      </c>
      <c r="F28" s="10">
        <v>40248.9</v>
      </c>
      <c r="G28" s="41">
        <v>46025.59</v>
      </c>
      <c r="H28" s="41">
        <v>61349.32</v>
      </c>
      <c r="I28" s="10">
        <v>157367.41</v>
      </c>
      <c r="J28" s="10">
        <v>55917.599999999999</v>
      </c>
      <c r="K28" s="10">
        <v>50506.2</v>
      </c>
      <c r="L28" s="10">
        <v>67479.69</v>
      </c>
      <c r="M28" s="10">
        <v>64430.2</v>
      </c>
      <c r="N28" s="10">
        <v>78743</v>
      </c>
      <c r="O28" s="41">
        <v>107572</v>
      </c>
      <c r="P28" s="10">
        <f>+SUM(D28:O28)</f>
        <v>842905.01</v>
      </c>
    </row>
    <row r="29" spans="1:16" x14ac:dyDescent="0.25">
      <c r="A29" s="9" t="s">
        <v>19</v>
      </c>
      <c r="B29" s="10">
        <v>1406614</v>
      </c>
      <c r="C29" s="11"/>
      <c r="D29" s="12">
        <v>9738.4599999999991</v>
      </c>
      <c r="E29" s="12">
        <v>3790.32</v>
      </c>
      <c r="F29" s="10">
        <v>1602.44</v>
      </c>
      <c r="G29" s="41">
        <v>5576.99</v>
      </c>
      <c r="H29" s="41">
        <v>10813.79</v>
      </c>
      <c r="I29" s="10">
        <v>1189.4100000000001</v>
      </c>
      <c r="J29" s="10">
        <v>206313.17</v>
      </c>
      <c r="K29" s="10">
        <v>1611.19</v>
      </c>
      <c r="L29" s="10">
        <v>232820.1</v>
      </c>
      <c r="M29" s="10">
        <v>48290.81</v>
      </c>
      <c r="N29" s="10">
        <v>720803.3</v>
      </c>
      <c r="O29" s="41">
        <v>476.72</v>
      </c>
      <c r="P29" s="10">
        <f t="shared" ref="P29:P35" si="4">+SUM(D29:O29)</f>
        <v>1243026.7</v>
      </c>
    </row>
    <row r="30" spans="1:16" x14ac:dyDescent="0.25">
      <c r="A30" s="9" t="s">
        <v>20</v>
      </c>
      <c r="B30" s="10">
        <v>1599648</v>
      </c>
      <c r="C30" s="11"/>
      <c r="D30" s="12">
        <v>36052.85</v>
      </c>
      <c r="E30" s="12">
        <v>141795.97</v>
      </c>
      <c r="F30" s="10">
        <v>65354.1</v>
      </c>
      <c r="G30" s="41">
        <v>47784.56</v>
      </c>
      <c r="H30" s="41">
        <v>71626.720000000001</v>
      </c>
      <c r="I30" s="10">
        <v>59287.35</v>
      </c>
      <c r="J30" s="10">
        <v>52287.06</v>
      </c>
      <c r="K30" s="10">
        <v>72644.34</v>
      </c>
      <c r="L30" s="10">
        <v>86825.57</v>
      </c>
      <c r="M30" s="10">
        <v>174209.07</v>
      </c>
      <c r="N30" s="10">
        <v>77378.5</v>
      </c>
      <c r="O30" s="41">
        <v>53785.05</v>
      </c>
      <c r="P30" s="10">
        <f>+SUM(D30:O30)</f>
        <v>939031.14000000013</v>
      </c>
    </row>
    <row r="31" spans="1:16" x14ac:dyDescent="0.25">
      <c r="A31" s="9" t="s">
        <v>21</v>
      </c>
      <c r="B31" s="10">
        <v>878400</v>
      </c>
      <c r="C31" s="11"/>
      <c r="D31" s="12">
        <v>15611.4</v>
      </c>
      <c r="E31" s="12">
        <v>5369</v>
      </c>
      <c r="F31" s="10">
        <v>767</v>
      </c>
      <c r="G31" s="41">
        <v>767</v>
      </c>
      <c r="H31" s="41">
        <v>1534</v>
      </c>
      <c r="I31" s="10">
        <v>3198</v>
      </c>
      <c r="J31" s="10">
        <v>767</v>
      </c>
      <c r="K31" s="10">
        <v>46199.56</v>
      </c>
      <c r="L31" s="10">
        <v>1111.56</v>
      </c>
      <c r="M31" s="10">
        <v>1111.56</v>
      </c>
      <c r="N31" s="10">
        <v>998.28</v>
      </c>
      <c r="O31" s="41">
        <v>10694.97</v>
      </c>
      <c r="P31" s="10">
        <f t="shared" si="4"/>
        <v>88129.329999999987</v>
      </c>
    </row>
    <row r="32" spans="1:16" x14ac:dyDescent="0.25">
      <c r="A32" s="9" t="s">
        <v>22</v>
      </c>
      <c r="B32" s="10">
        <v>650000</v>
      </c>
      <c r="C32" s="11"/>
      <c r="D32" s="12">
        <v>15452.97</v>
      </c>
      <c r="E32" s="12">
        <v>17520.79</v>
      </c>
      <c r="F32" s="10">
        <v>14861.94</v>
      </c>
      <c r="G32" s="41">
        <v>17722.21</v>
      </c>
      <c r="H32" s="41">
        <v>34369.18</v>
      </c>
      <c r="I32" s="10">
        <v>17075.34</v>
      </c>
      <c r="J32" s="10">
        <v>14216.27</v>
      </c>
      <c r="K32" s="10">
        <v>11691.14</v>
      </c>
      <c r="L32" s="10">
        <v>20377.849999999999</v>
      </c>
      <c r="M32" s="10">
        <v>40214.18</v>
      </c>
      <c r="N32" s="10">
        <v>67858.929999999993</v>
      </c>
      <c r="O32" s="41"/>
      <c r="P32" s="10">
        <f t="shared" si="4"/>
        <v>271360.79999999993</v>
      </c>
    </row>
    <row r="33" spans="1:16" x14ac:dyDescent="0.25">
      <c r="A33" s="9" t="s">
        <v>23</v>
      </c>
      <c r="B33" s="10">
        <v>430666</v>
      </c>
      <c r="C33" s="11"/>
      <c r="D33" s="12">
        <v>4265</v>
      </c>
      <c r="E33" s="12">
        <v>0</v>
      </c>
      <c r="F33" s="10">
        <v>487.93</v>
      </c>
      <c r="G33" s="41">
        <v>0</v>
      </c>
      <c r="H33" s="41">
        <v>5791.89</v>
      </c>
      <c r="I33" s="10">
        <v>1254.98</v>
      </c>
      <c r="J33" s="10">
        <v>27049.47</v>
      </c>
      <c r="K33" s="10">
        <v>0</v>
      </c>
      <c r="L33" s="10">
        <v>92749.75</v>
      </c>
      <c r="M33" s="10">
        <v>532.19000000000005</v>
      </c>
      <c r="N33" s="10">
        <v>237.18</v>
      </c>
      <c r="O33" s="41">
        <v>12980</v>
      </c>
      <c r="P33" s="10">
        <f t="shared" si="4"/>
        <v>145348.39000000001</v>
      </c>
    </row>
    <row r="34" spans="1:16" x14ac:dyDescent="0.25">
      <c r="A34" s="9" t="s">
        <v>24</v>
      </c>
      <c r="B34" s="10">
        <v>10202687</v>
      </c>
      <c r="C34" s="11"/>
      <c r="D34" s="12">
        <v>435237.13</v>
      </c>
      <c r="E34" s="12">
        <v>611491.09</v>
      </c>
      <c r="F34" s="10">
        <v>932880.01</v>
      </c>
      <c r="G34" s="41">
        <v>535170.62</v>
      </c>
      <c r="H34" s="41">
        <v>537604.55000000005</v>
      </c>
      <c r="I34" s="10">
        <v>828141.43</v>
      </c>
      <c r="J34" s="10">
        <v>575750.98</v>
      </c>
      <c r="K34" s="10">
        <v>530553.5</v>
      </c>
      <c r="L34" s="10">
        <v>534673.5</v>
      </c>
      <c r="M34" s="10">
        <v>993740.15</v>
      </c>
      <c r="N34" s="10">
        <v>488627</v>
      </c>
      <c r="O34" s="41">
        <v>689627</v>
      </c>
      <c r="P34" s="10">
        <f t="shared" si="4"/>
        <v>7693496.9600000009</v>
      </c>
    </row>
    <row r="35" spans="1:16" ht="12" hidden="1" customHeight="1" x14ac:dyDescent="0.25">
      <c r="A35" s="9" t="s">
        <v>25</v>
      </c>
      <c r="B35" s="10">
        <v>0</v>
      </c>
      <c r="C35" s="11"/>
      <c r="D35" s="12"/>
      <c r="E35" s="12"/>
      <c r="F35" s="10"/>
      <c r="G35" s="41"/>
      <c r="H35" s="41"/>
      <c r="I35" s="10"/>
      <c r="J35" s="10"/>
      <c r="K35" s="10"/>
      <c r="L35" s="10"/>
      <c r="M35" s="10"/>
      <c r="N35" s="10"/>
      <c r="O35" s="41"/>
      <c r="P35" s="10">
        <f t="shared" si="4"/>
        <v>0</v>
      </c>
    </row>
    <row r="36" spans="1:16" x14ac:dyDescent="0.25">
      <c r="A36" s="9" t="s">
        <v>26</v>
      </c>
      <c r="B36" s="10">
        <v>7576495</v>
      </c>
      <c r="C36" s="11"/>
      <c r="D36" s="12">
        <v>60592.2</v>
      </c>
      <c r="E36" s="12">
        <v>142202.12</v>
      </c>
      <c r="F36" s="10">
        <v>305564.12</v>
      </c>
      <c r="G36" s="41">
        <v>34058.58</v>
      </c>
      <c r="H36" s="41">
        <v>161382.5</v>
      </c>
      <c r="I36" s="10">
        <v>84283.68</v>
      </c>
      <c r="J36" s="10">
        <v>287255.01</v>
      </c>
      <c r="K36" s="10">
        <v>349594.49</v>
      </c>
      <c r="L36" s="10">
        <v>24125.52</v>
      </c>
      <c r="M36" s="10">
        <v>1109002.49</v>
      </c>
      <c r="N36" s="10">
        <v>592575.31999999995</v>
      </c>
      <c r="O36" s="41">
        <v>245802.42</v>
      </c>
      <c r="P36" s="10">
        <f>+SUM(D36:O36)</f>
        <v>3396438.4499999997</v>
      </c>
    </row>
    <row r="37" spans="1:16" x14ac:dyDescent="0.25">
      <c r="A37" s="13" t="s">
        <v>101</v>
      </c>
      <c r="B37" s="14">
        <f>+SUM(B28:B36)</f>
        <v>25707004</v>
      </c>
      <c r="C37" s="14">
        <f>+SUM(C28:C36)</f>
        <v>0</v>
      </c>
      <c r="D37" s="14">
        <f>SUM(D28:D36)</f>
        <v>626030.44999999995</v>
      </c>
      <c r="E37" s="14">
        <f>SUM(E28:E36)</f>
        <v>986353.95</v>
      </c>
      <c r="F37" s="14">
        <f>SUM(F28:F36)</f>
        <v>1361766.44</v>
      </c>
      <c r="G37" s="42">
        <f>SUM(G28:G36)</f>
        <v>687105.54999999993</v>
      </c>
      <c r="H37" s="42">
        <f t="shared" ref="H37:O37" si="5">SUM(H28:H36)</f>
        <v>884471.95000000007</v>
      </c>
      <c r="I37" s="14">
        <f t="shared" si="5"/>
        <v>1151797.6000000001</v>
      </c>
      <c r="J37" s="14">
        <f t="shared" si="5"/>
        <v>1219556.56</v>
      </c>
      <c r="K37" s="14">
        <f t="shared" si="5"/>
        <v>1062800.42</v>
      </c>
      <c r="L37" s="14">
        <f t="shared" si="5"/>
        <v>1060163.54</v>
      </c>
      <c r="M37" s="14">
        <f t="shared" si="5"/>
        <v>2431530.6500000004</v>
      </c>
      <c r="N37" s="14">
        <f t="shared" si="5"/>
        <v>2027221.5099999998</v>
      </c>
      <c r="O37" s="42">
        <f t="shared" si="5"/>
        <v>1120938.1599999999</v>
      </c>
      <c r="P37" s="14">
        <f>+SUM(D37:O37)</f>
        <v>14619736.780000001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3"/>
      <c r="H38" s="43"/>
      <c r="I38" s="15"/>
      <c r="J38" s="15"/>
      <c r="K38" s="15"/>
      <c r="L38" s="15"/>
      <c r="M38" s="15"/>
      <c r="N38" s="15"/>
      <c r="O38" s="43"/>
      <c r="P38" s="15"/>
    </row>
    <row r="39" spans="1:16" x14ac:dyDescent="0.25">
      <c r="A39" s="9" t="s">
        <v>28</v>
      </c>
      <c r="B39" s="10">
        <v>3625000</v>
      </c>
      <c r="C39" s="11"/>
      <c r="D39" s="12">
        <v>70000</v>
      </c>
      <c r="E39" s="12">
        <v>102885</v>
      </c>
      <c r="F39" s="10">
        <v>0</v>
      </c>
      <c r="G39" s="41">
        <v>0</v>
      </c>
      <c r="H39" s="41">
        <v>211904</v>
      </c>
      <c r="I39" s="10">
        <v>44160</v>
      </c>
      <c r="J39" s="10">
        <v>0</v>
      </c>
      <c r="K39" s="10">
        <v>211904</v>
      </c>
      <c r="L39" s="10">
        <v>39620</v>
      </c>
      <c r="M39" s="10">
        <v>0</v>
      </c>
      <c r="N39" s="10">
        <v>41156</v>
      </c>
      <c r="O39" s="41">
        <v>10000</v>
      </c>
      <c r="P39" s="10">
        <f>+SUM(D39:O39)</f>
        <v>731629</v>
      </c>
    </row>
    <row r="40" spans="1:16" x14ac:dyDescent="0.25">
      <c r="A40" s="9" t="s">
        <v>29</v>
      </c>
      <c r="B40" s="10">
        <v>0</v>
      </c>
      <c r="C40" s="11"/>
      <c r="D40" s="12">
        <v>36218.75</v>
      </c>
      <c r="E40" s="12"/>
      <c r="F40" s="10">
        <v>0</v>
      </c>
      <c r="G40" s="41">
        <v>0</v>
      </c>
      <c r="H40" s="41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41"/>
      <c r="P40" s="10">
        <f t="shared" ref="P40:P45" si="6">+SUM(D40:O40)</f>
        <v>36218.75</v>
      </c>
    </row>
    <row r="41" spans="1:16" hidden="1" x14ac:dyDescent="0.25">
      <c r="A41" s="9" t="s">
        <v>30</v>
      </c>
      <c r="B41" s="10">
        <v>0</v>
      </c>
      <c r="C41" s="11"/>
      <c r="D41" s="12">
        <v>0</v>
      </c>
      <c r="E41" s="12"/>
      <c r="F41" s="10">
        <v>0</v>
      </c>
      <c r="G41" s="41"/>
      <c r="H41" s="41"/>
      <c r="I41" s="10"/>
      <c r="J41" s="10"/>
      <c r="K41" s="10"/>
      <c r="L41" s="10"/>
      <c r="M41" s="10"/>
      <c r="N41" s="10"/>
      <c r="O41" s="41"/>
      <c r="P41" s="10">
        <f t="shared" si="6"/>
        <v>0</v>
      </c>
    </row>
    <row r="42" spans="1:16" hidden="1" x14ac:dyDescent="0.25">
      <c r="A42" s="9" t="s">
        <v>31</v>
      </c>
      <c r="B42" s="10">
        <v>0</v>
      </c>
      <c r="C42" s="11"/>
      <c r="D42" s="12">
        <v>0</v>
      </c>
      <c r="E42" s="12"/>
      <c r="F42" s="10">
        <v>0</v>
      </c>
      <c r="G42" s="41"/>
      <c r="H42" s="41"/>
      <c r="I42" s="10"/>
      <c r="J42" s="10"/>
      <c r="K42" s="10"/>
      <c r="L42" s="10"/>
      <c r="M42" s="10"/>
      <c r="N42" s="10"/>
      <c r="O42" s="41"/>
      <c r="P42" s="10">
        <f t="shared" si="6"/>
        <v>0</v>
      </c>
    </row>
    <row r="43" spans="1:16" hidden="1" x14ac:dyDescent="0.25">
      <c r="A43" s="9" t="s">
        <v>32</v>
      </c>
      <c r="B43" s="10">
        <v>0</v>
      </c>
      <c r="C43" s="11"/>
      <c r="D43" s="12">
        <v>0</v>
      </c>
      <c r="E43" s="12"/>
      <c r="F43" s="10">
        <v>0</v>
      </c>
      <c r="G43" s="41"/>
      <c r="H43" s="41"/>
      <c r="I43" s="10"/>
      <c r="J43" s="10"/>
      <c r="K43" s="10"/>
      <c r="L43" s="10"/>
      <c r="M43" s="10"/>
      <c r="N43" s="10"/>
      <c r="O43" s="41"/>
      <c r="P43" s="10">
        <f t="shared" si="6"/>
        <v>0</v>
      </c>
    </row>
    <row r="44" spans="1:16" x14ac:dyDescent="0.25">
      <c r="A44" s="9" t="s">
        <v>33</v>
      </c>
      <c r="B44" s="10">
        <v>2682570</v>
      </c>
      <c r="C44" s="11"/>
      <c r="D44" s="12">
        <v>0</v>
      </c>
      <c r="E44" s="12">
        <v>92508.75</v>
      </c>
      <c r="F44" s="10">
        <v>149613.75</v>
      </c>
      <c r="G44" s="41">
        <v>92780.42</v>
      </c>
      <c r="H44" s="41">
        <v>411280.42</v>
      </c>
      <c r="I44" s="10">
        <v>156480.42000000001</v>
      </c>
      <c r="J44" s="10">
        <v>156480.42000000001</v>
      </c>
      <c r="K44" s="10">
        <v>156480.42000000001</v>
      </c>
      <c r="L44" s="10">
        <v>156480.42000000001</v>
      </c>
      <c r="M44" s="10">
        <v>156480.42000000001</v>
      </c>
      <c r="N44" s="10">
        <v>156480.42000000001</v>
      </c>
      <c r="O44" s="41">
        <v>551761.09</v>
      </c>
      <c r="P44" s="10">
        <f t="shared" si="6"/>
        <v>2236826.9499999997</v>
      </c>
    </row>
    <row r="45" spans="1:16" x14ac:dyDescent="0.25">
      <c r="A45" s="9" t="s">
        <v>34</v>
      </c>
      <c r="B45" s="10">
        <v>0</v>
      </c>
      <c r="C45" s="11"/>
      <c r="D45" s="12">
        <v>0</v>
      </c>
      <c r="E45" s="12"/>
      <c r="F45" s="14">
        <v>0</v>
      </c>
      <c r="G45" s="42">
        <v>0</v>
      </c>
      <c r="H45" s="42">
        <v>0</v>
      </c>
      <c r="I45" s="14">
        <v>0</v>
      </c>
      <c r="J45" s="14">
        <v>0</v>
      </c>
      <c r="K45" s="17"/>
      <c r="L45" s="18"/>
      <c r="M45" s="17"/>
      <c r="N45" s="10"/>
      <c r="O45" s="41"/>
      <c r="P45" s="10">
        <f t="shared" si="6"/>
        <v>0</v>
      </c>
    </row>
    <row r="46" spans="1:16" x14ac:dyDescent="0.25">
      <c r="A46" s="13" t="s">
        <v>101</v>
      </c>
      <c r="B46" s="14">
        <f>+SUM(B39:B45)</f>
        <v>6307570</v>
      </c>
      <c r="C46" s="14">
        <f t="shared" ref="C46:P46" si="7">+SUM(C39:C45)</f>
        <v>0</v>
      </c>
      <c r="D46" s="14">
        <f t="shared" si="7"/>
        <v>106218.75</v>
      </c>
      <c r="E46" s="14">
        <f t="shared" si="7"/>
        <v>195393.75</v>
      </c>
      <c r="F46" s="14">
        <f t="shared" si="7"/>
        <v>149613.75</v>
      </c>
      <c r="G46" s="42">
        <f t="shared" si="7"/>
        <v>92780.42</v>
      </c>
      <c r="H46" s="42">
        <f t="shared" si="7"/>
        <v>623184.41999999993</v>
      </c>
      <c r="I46" s="14">
        <f t="shared" si="7"/>
        <v>200640.42</v>
      </c>
      <c r="J46" s="14">
        <f t="shared" si="7"/>
        <v>156480.42000000001</v>
      </c>
      <c r="K46" s="14">
        <f t="shared" si="7"/>
        <v>368384.42000000004</v>
      </c>
      <c r="L46" s="14">
        <f>+SUM(L39:L45)</f>
        <v>196100.42</v>
      </c>
      <c r="M46" s="14">
        <f t="shared" si="7"/>
        <v>156480.42000000001</v>
      </c>
      <c r="N46" s="14">
        <f t="shared" si="7"/>
        <v>197636.42</v>
      </c>
      <c r="O46" s="42">
        <f t="shared" si="7"/>
        <v>561761.09</v>
      </c>
      <c r="P46" s="14">
        <f t="shared" si="7"/>
        <v>3004674.6999999997</v>
      </c>
    </row>
    <row r="47" spans="1:16" hidden="1" x14ac:dyDescent="0.25">
      <c r="A47" s="7" t="s">
        <v>35</v>
      </c>
      <c r="B47" s="15"/>
      <c r="C47" s="15"/>
      <c r="D47" s="15"/>
      <c r="E47" s="15"/>
      <c r="F47" s="15"/>
      <c r="G47" s="43"/>
      <c r="H47" s="43"/>
      <c r="I47" s="15"/>
      <c r="J47" s="15"/>
      <c r="K47" s="15"/>
      <c r="L47" s="15"/>
      <c r="M47" s="15"/>
      <c r="N47" s="15"/>
      <c r="O47" s="43"/>
      <c r="P47" s="15"/>
    </row>
    <row r="48" spans="1:16" hidden="1" x14ac:dyDescent="0.25">
      <c r="A48" s="9" t="s">
        <v>36</v>
      </c>
      <c r="B48" s="12">
        <v>0</v>
      </c>
      <c r="C48" s="12"/>
      <c r="D48" s="12">
        <v>0</v>
      </c>
      <c r="E48" s="12">
        <v>0</v>
      </c>
      <c r="F48" s="12">
        <v>0</v>
      </c>
      <c r="G48" s="40"/>
      <c r="H48" s="40">
        <v>0</v>
      </c>
      <c r="I48" s="12">
        <v>0</v>
      </c>
      <c r="J48" s="12">
        <v>0</v>
      </c>
      <c r="K48" s="12"/>
      <c r="L48" s="12">
        <v>0</v>
      </c>
      <c r="M48" s="12">
        <v>0</v>
      </c>
      <c r="N48" s="12">
        <v>0</v>
      </c>
      <c r="O48" s="40"/>
      <c r="P48" s="10">
        <v>0</v>
      </c>
    </row>
    <row r="49" spans="1:16" hidden="1" x14ac:dyDescent="0.25">
      <c r="A49" s="9" t="s">
        <v>37</v>
      </c>
      <c r="B49" s="12">
        <v>0</v>
      </c>
      <c r="C49" s="12"/>
      <c r="D49" s="12">
        <v>0</v>
      </c>
      <c r="E49" s="12">
        <v>0</v>
      </c>
      <c r="F49" s="14">
        <v>0</v>
      </c>
      <c r="G49" s="40">
        <v>0</v>
      </c>
      <c r="H49" s="40"/>
      <c r="I49" s="12">
        <v>0</v>
      </c>
      <c r="J49" s="12"/>
      <c r="K49" s="14">
        <v>0</v>
      </c>
      <c r="L49" s="12">
        <v>0</v>
      </c>
      <c r="M49" s="12"/>
      <c r="N49" s="12">
        <v>0</v>
      </c>
      <c r="O49" s="40"/>
      <c r="P49" s="10">
        <f t="shared" ref="P49:P90" si="8">+D49+E49+F49+G49+H49+I49+J49+K49+L49+M49+N49+O49</f>
        <v>0</v>
      </c>
    </row>
    <row r="50" spans="1:16" hidden="1" x14ac:dyDescent="0.25">
      <c r="A50" s="9" t="s">
        <v>38</v>
      </c>
      <c r="B50" s="12">
        <v>0</v>
      </c>
      <c r="C50" s="12"/>
      <c r="D50" s="12">
        <v>0</v>
      </c>
      <c r="E50" s="12">
        <v>0</v>
      </c>
      <c r="F50" s="14">
        <v>0</v>
      </c>
      <c r="G50" s="40">
        <v>0</v>
      </c>
      <c r="H50" s="40">
        <v>0</v>
      </c>
      <c r="I50" s="12"/>
      <c r="J50" s="12">
        <v>0</v>
      </c>
      <c r="K50" s="12">
        <v>0</v>
      </c>
      <c r="L50" s="14">
        <v>0</v>
      </c>
      <c r="M50" s="12">
        <v>0</v>
      </c>
      <c r="N50" s="12">
        <v>0</v>
      </c>
      <c r="O50" s="40"/>
      <c r="P50" s="10">
        <v>0</v>
      </c>
    </row>
    <row r="51" spans="1:16" hidden="1" x14ac:dyDescent="0.25">
      <c r="A51" s="9" t="s">
        <v>39</v>
      </c>
      <c r="B51" s="12">
        <v>0</v>
      </c>
      <c r="C51" s="12"/>
      <c r="D51" s="12">
        <v>0</v>
      </c>
      <c r="E51" s="12">
        <v>0</v>
      </c>
      <c r="F51" s="14">
        <v>0</v>
      </c>
      <c r="G51" s="40">
        <v>0</v>
      </c>
      <c r="H51" s="40"/>
      <c r="I51" s="12">
        <v>0</v>
      </c>
      <c r="J51" s="12">
        <v>0</v>
      </c>
      <c r="K51" s="14">
        <v>0</v>
      </c>
      <c r="L51" s="12">
        <v>0</v>
      </c>
      <c r="M51" s="12"/>
      <c r="N51" s="12">
        <v>0</v>
      </c>
      <c r="O51" s="40">
        <v>0</v>
      </c>
      <c r="P51" s="10">
        <v>0</v>
      </c>
    </row>
    <row r="52" spans="1:16" hidden="1" x14ac:dyDescent="0.25">
      <c r="A52" s="9" t="s">
        <v>40</v>
      </c>
      <c r="B52" s="12">
        <v>0</v>
      </c>
      <c r="C52" s="12"/>
      <c r="D52" s="12">
        <v>0</v>
      </c>
      <c r="E52" s="12">
        <v>0</v>
      </c>
      <c r="F52" s="14">
        <v>0</v>
      </c>
      <c r="G52" s="40">
        <v>0</v>
      </c>
      <c r="H52" s="40">
        <v>0</v>
      </c>
      <c r="I52" s="12">
        <v>0</v>
      </c>
      <c r="J52" s="12">
        <v>0</v>
      </c>
      <c r="K52" s="12">
        <v>0</v>
      </c>
      <c r="L52" s="14">
        <v>0</v>
      </c>
      <c r="M52" s="12">
        <v>0</v>
      </c>
      <c r="N52" s="12">
        <v>0</v>
      </c>
      <c r="O52" s="40"/>
      <c r="P52" s="10">
        <v>0</v>
      </c>
    </row>
    <row r="53" spans="1:16" hidden="1" x14ac:dyDescent="0.25">
      <c r="A53" s="9" t="s">
        <v>41</v>
      </c>
      <c r="B53" s="12">
        <v>0</v>
      </c>
      <c r="C53" s="12"/>
      <c r="D53" s="12">
        <v>0</v>
      </c>
      <c r="E53" s="12">
        <v>0</v>
      </c>
      <c r="F53" s="14">
        <v>0</v>
      </c>
      <c r="G53" s="40">
        <v>0</v>
      </c>
      <c r="H53" s="40">
        <v>0</v>
      </c>
      <c r="I53" s="12">
        <v>0</v>
      </c>
      <c r="J53" s="17"/>
      <c r="K53" s="17"/>
      <c r="L53" s="18"/>
      <c r="M53" s="17"/>
      <c r="N53" s="10"/>
      <c r="O53" s="41"/>
      <c r="P53" s="10">
        <v>0</v>
      </c>
    </row>
    <row r="54" spans="1:16" hidden="1" x14ac:dyDescent="0.25">
      <c r="A54" s="13" t="s">
        <v>101</v>
      </c>
      <c r="B54" s="12">
        <v>0</v>
      </c>
      <c r="C54" s="12"/>
      <c r="D54" s="12">
        <v>0</v>
      </c>
      <c r="E54" s="12">
        <v>0</v>
      </c>
      <c r="F54" s="14">
        <v>0</v>
      </c>
      <c r="G54" s="40">
        <v>0</v>
      </c>
      <c r="H54" s="40"/>
      <c r="I54" s="12">
        <v>0</v>
      </c>
      <c r="J54" s="12">
        <v>0</v>
      </c>
      <c r="K54" s="14">
        <v>0</v>
      </c>
      <c r="L54" s="12">
        <v>0</v>
      </c>
      <c r="M54" s="12"/>
      <c r="N54" s="12">
        <v>0</v>
      </c>
      <c r="O54" s="40">
        <v>0</v>
      </c>
      <c r="P54" s="10"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3"/>
      <c r="H55" s="43"/>
      <c r="I55" s="15"/>
      <c r="J55" s="15"/>
      <c r="K55" s="15"/>
      <c r="L55" s="15"/>
      <c r="M55" s="8"/>
      <c r="N55" s="15"/>
      <c r="O55" s="43"/>
      <c r="P55" s="10">
        <v>0</v>
      </c>
    </row>
    <row r="56" spans="1:16" x14ac:dyDescent="0.25">
      <c r="A56" s="9" t="s">
        <v>43</v>
      </c>
      <c r="B56" s="10">
        <v>39724104</v>
      </c>
      <c r="C56" s="11"/>
      <c r="D56" s="12">
        <v>385319.56</v>
      </c>
      <c r="E56" s="12">
        <v>0</v>
      </c>
      <c r="F56" s="10">
        <v>0</v>
      </c>
      <c r="G56" s="41">
        <v>0</v>
      </c>
      <c r="H56" s="41">
        <v>392521.95</v>
      </c>
      <c r="I56" s="10">
        <v>0</v>
      </c>
      <c r="J56" s="10">
        <v>3168890</v>
      </c>
      <c r="K56" s="14">
        <v>0</v>
      </c>
      <c r="L56" s="10">
        <v>241967.26</v>
      </c>
      <c r="M56" s="14">
        <v>0</v>
      </c>
      <c r="N56" s="10">
        <v>12624494.32</v>
      </c>
      <c r="O56" s="41">
        <v>3429156.62</v>
      </c>
      <c r="P56" s="10">
        <f t="shared" ref="P56" si="9">+SUM(D56:O56)</f>
        <v>20242349.710000001</v>
      </c>
    </row>
    <row r="57" spans="1:16" x14ac:dyDescent="0.25">
      <c r="A57" s="9" t="s">
        <v>44</v>
      </c>
      <c r="B57" s="10">
        <v>3629009</v>
      </c>
      <c r="C57" s="11"/>
      <c r="D57" s="12">
        <v>0</v>
      </c>
      <c r="E57" s="12">
        <v>0</v>
      </c>
      <c r="F57" s="14">
        <v>0</v>
      </c>
      <c r="G57" s="42">
        <v>0</v>
      </c>
      <c r="H57" s="42">
        <v>0</v>
      </c>
      <c r="I57" s="14">
        <v>0</v>
      </c>
      <c r="J57" s="14">
        <v>0</v>
      </c>
      <c r="K57" s="14">
        <v>0</v>
      </c>
      <c r="L57" s="10">
        <v>1366280.7</v>
      </c>
      <c r="M57" s="10">
        <v>1389675.99</v>
      </c>
      <c r="N57" s="10">
        <v>0</v>
      </c>
      <c r="O57" s="41">
        <v>-17700.009999999998</v>
      </c>
      <c r="P57" s="10">
        <f t="shared" si="8"/>
        <v>2738256.68</v>
      </c>
    </row>
    <row r="58" spans="1:16" x14ac:dyDescent="0.25">
      <c r="A58" s="9" t="s">
        <v>45</v>
      </c>
      <c r="B58" s="10">
        <v>5200</v>
      </c>
      <c r="C58" s="11"/>
      <c r="D58" s="12"/>
      <c r="E58" s="12"/>
      <c r="F58" s="14"/>
      <c r="G58" s="41"/>
      <c r="H58" s="41"/>
      <c r="I58" s="10"/>
      <c r="J58" s="14"/>
      <c r="K58" s="14"/>
      <c r="L58" s="10"/>
      <c r="M58" s="10">
        <v>0</v>
      </c>
      <c r="N58" s="10">
        <v>0</v>
      </c>
      <c r="O58" s="41">
        <v>0</v>
      </c>
      <c r="P58" s="10">
        <f t="shared" si="8"/>
        <v>0</v>
      </c>
    </row>
    <row r="59" spans="1:16" x14ac:dyDescent="0.25">
      <c r="A59" s="9" t="s">
        <v>46</v>
      </c>
      <c r="B59" s="10">
        <v>208300</v>
      </c>
      <c r="C59" s="11"/>
      <c r="D59" s="12"/>
      <c r="E59" s="12"/>
      <c r="F59" s="14"/>
      <c r="G59" s="41"/>
      <c r="H59" s="41"/>
      <c r="I59" s="10"/>
      <c r="J59" s="14"/>
      <c r="K59" s="14"/>
      <c r="L59" s="10"/>
      <c r="M59" s="10">
        <v>0</v>
      </c>
      <c r="N59" s="10">
        <v>0</v>
      </c>
      <c r="O59" s="41">
        <v>0</v>
      </c>
      <c r="P59" s="10">
        <f t="shared" si="8"/>
        <v>0</v>
      </c>
    </row>
    <row r="60" spans="1:16" x14ac:dyDescent="0.25">
      <c r="A60" s="9" t="s">
        <v>47</v>
      </c>
      <c r="B60" s="10">
        <v>1682750</v>
      </c>
      <c r="C60" s="11"/>
      <c r="D60" s="12">
        <v>0</v>
      </c>
      <c r="E60" s="12">
        <v>0</v>
      </c>
      <c r="F60" s="14">
        <v>0</v>
      </c>
      <c r="G60" s="41">
        <v>0</v>
      </c>
      <c r="H60" s="41">
        <v>59000</v>
      </c>
      <c r="I60" s="10">
        <v>203000</v>
      </c>
      <c r="J60" s="14"/>
      <c r="K60" s="10">
        <v>588681.97</v>
      </c>
      <c r="L60" s="10">
        <v>207594.87</v>
      </c>
      <c r="M60" s="10">
        <v>0</v>
      </c>
      <c r="N60" s="10">
        <v>0</v>
      </c>
      <c r="O60" s="41">
        <v>275000</v>
      </c>
      <c r="P60" s="10">
        <f>+D60+E60+F60+G60+H60+I60+J60+K60+L60+M60+N60+O60</f>
        <v>1333276.8399999999</v>
      </c>
    </row>
    <row r="61" spans="1:16" x14ac:dyDescent="0.25">
      <c r="A61" s="9" t="s">
        <v>48</v>
      </c>
      <c r="B61" s="10">
        <v>1196913</v>
      </c>
      <c r="C61" s="11"/>
      <c r="D61" s="12">
        <v>0</v>
      </c>
      <c r="E61" s="12">
        <v>0</v>
      </c>
      <c r="F61" s="14">
        <v>0</v>
      </c>
      <c r="G61" s="42">
        <v>0</v>
      </c>
      <c r="H61" s="42">
        <v>0</v>
      </c>
      <c r="I61" s="14">
        <v>0</v>
      </c>
      <c r="J61" s="14">
        <v>0</v>
      </c>
      <c r="K61" s="14">
        <v>0</v>
      </c>
      <c r="L61" s="10"/>
      <c r="M61" s="10">
        <v>0</v>
      </c>
      <c r="N61" s="10">
        <v>0</v>
      </c>
      <c r="O61" s="41">
        <v>-0.02</v>
      </c>
      <c r="P61" s="10">
        <f t="shared" si="8"/>
        <v>-0.02</v>
      </c>
    </row>
    <row r="62" spans="1:16" hidden="1" x14ac:dyDescent="0.25">
      <c r="A62" s="9" t="s">
        <v>49</v>
      </c>
      <c r="B62" s="10" t="s">
        <v>94</v>
      </c>
      <c r="C62" s="11"/>
      <c r="D62" s="12">
        <v>0</v>
      </c>
      <c r="E62" s="12">
        <v>0</v>
      </c>
      <c r="F62" s="14">
        <v>0</v>
      </c>
      <c r="G62" s="42">
        <v>0</v>
      </c>
      <c r="H62" s="42">
        <v>0</v>
      </c>
      <c r="I62" s="14">
        <v>0</v>
      </c>
      <c r="J62" s="14">
        <v>0</v>
      </c>
      <c r="K62" s="14">
        <v>0</v>
      </c>
      <c r="L62" s="10"/>
      <c r="M62" s="10">
        <v>0</v>
      </c>
      <c r="N62" s="10"/>
      <c r="O62" s="41"/>
      <c r="P62" s="10">
        <f t="shared" si="8"/>
        <v>0</v>
      </c>
    </row>
    <row r="63" spans="1:16" x14ac:dyDescent="0.25">
      <c r="A63" s="9" t="s">
        <v>50</v>
      </c>
      <c r="B63" s="10">
        <v>550000</v>
      </c>
      <c r="C63" s="11"/>
      <c r="D63" s="12">
        <v>0</v>
      </c>
      <c r="E63" s="12">
        <v>0</v>
      </c>
      <c r="F63" s="14">
        <v>0</v>
      </c>
      <c r="G63" s="42">
        <v>0</v>
      </c>
      <c r="H63" s="42">
        <v>0</v>
      </c>
      <c r="I63" s="14">
        <v>0</v>
      </c>
      <c r="J63" s="14">
        <v>0</v>
      </c>
      <c r="K63" s="14">
        <v>0</v>
      </c>
      <c r="L63" s="10">
        <v>182174.3</v>
      </c>
      <c r="M63" s="10">
        <v>0</v>
      </c>
      <c r="N63" s="10">
        <v>0</v>
      </c>
      <c r="O63" s="41"/>
      <c r="P63" s="10">
        <f t="shared" ref="P63" si="10">+SUM(D63:O63)</f>
        <v>182174.3</v>
      </c>
    </row>
    <row r="64" spans="1:16" x14ac:dyDescent="0.25">
      <c r="A64" s="9" t="s">
        <v>51</v>
      </c>
      <c r="B64" s="10">
        <v>3075000</v>
      </c>
      <c r="C64" s="11"/>
      <c r="D64" s="12">
        <v>0</v>
      </c>
      <c r="E64" s="12">
        <v>0</v>
      </c>
      <c r="F64" s="14">
        <v>0</v>
      </c>
      <c r="G64" s="42">
        <v>0</v>
      </c>
      <c r="H64" s="42">
        <v>0</v>
      </c>
      <c r="I64" s="14">
        <v>0</v>
      </c>
      <c r="J64" s="14">
        <v>0</v>
      </c>
      <c r="K64" s="14">
        <v>0</v>
      </c>
      <c r="L64" s="10"/>
      <c r="M64" s="10">
        <v>0</v>
      </c>
      <c r="N64" s="10">
        <v>0</v>
      </c>
      <c r="O64" s="42"/>
      <c r="P64" s="10">
        <f>+D64+E64+F64+G64+H64+I64+J64+K64+L64+M64+N64+O64</f>
        <v>0</v>
      </c>
    </row>
    <row r="65" spans="1:16" x14ac:dyDescent="0.25">
      <c r="A65" s="13" t="s">
        <v>101</v>
      </c>
      <c r="B65" s="14">
        <f>+SUM(B56:B64)</f>
        <v>50071276</v>
      </c>
      <c r="C65" s="14">
        <f>+SUM(C56:C64)</f>
        <v>0</v>
      </c>
      <c r="D65" s="14">
        <f>SUM(D56)</f>
        <v>385319.56</v>
      </c>
      <c r="E65" s="14">
        <v>0</v>
      </c>
      <c r="F65" s="14">
        <v>0</v>
      </c>
      <c r="G65" s="42">
        <f>SUM(G56:G63)</f>
        <v>0</v>
      </c>
      <c r="H65" s="42">
        <f>SUM(H56:H60)</f>
        <v>451521.95</v>
      </c>
      <c r="I65" s="14">
        <f>SUM(I56:I60)</f>
        <v>203000</v>
      </c>
      <c r="J65" s="14">
        <f>SUM(J56:J60)</f>
        <v>3168890</v>
      </c>
      <c r="K65" s="14">
        <f t="shared" ref="K65" si="11">SUM(K56:K63)</f>
        <v>588681.97</v>
      </c>
      <c r="L65" s="14">
        <f>SUM(L56:L63)</f>
        <v>1998017.1300000001</v>
      </c>
      <c r="M65" s="14">
        <f>SUM(M56:M63)</f>
        <v>1389675.99</v>
      </c>
      <c r="N65" s="14">
        <f>SUM(N56:N63)</f>
        <v>12624494.32</v>
      </c>
      <c r="O65" s="42">
        <f>SUM(O56:O63)</f>
        <v>3686456.5900000003</v>
      </c>
      <c r="P65" s="14">
        <f>+SUM(D65:O65)</f>
        <v>24496057.510000002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3"/>
      <c r="H66" s="43"/>
      <c r="I66" s="15"/>
      <c r="J66" s="15"/>
      <c r="K66" s="15"/>
      <c r="L66" s="15"/>
      <c r="M66" s="15"/>
      <c r="N66" s="15"/>
      <c r="O66" s="43"/>
      <c r="P66" s="10">
        <f t="shared" ref="P66" si="12">+SUM(D66:O66)</f>
        <v>0</v>
      </c>
    </row>
    <row r="67" spans="1:16" x14ac:dyDescent="0.25">
      <c r="A67" s="9" t="s">
        <v>53</v>
      </c>
      <c r="B67" s="10">
        <v>28331598.100000001</v>
      </c>
      <c r="C67" s="11"/>
      <c r="D67" s="12">
        <v>0</v>
      </c>
      <c r="E67" s="12">
        <v>0</v>
      </c>
      <c r="F67" s="10">
        <v>0</v>
      </c>
      <c r="G67" s="41">
        <v>0</v>
      </c>
      <c r="H67" s="41">
        <v>0</v>
      </c>
      <c r="I67" s="10">
        <v>5890432.6799999997</v>
      </c>
      <c r="J67" s="14">
        <v>0</v>
      </c>
      <c r="K67" s="14">
        <v>0</v>
      </c>
      <c r="L67" s="10">
        <v>0</v>
      </c>
      <c r="M67" s="10"/>
      <c r="N67" s="10">
        <v>0</v>
      </c>
      <c r="O67" s="41">
        <v>-2670051.25</v>
      </c>
      <c r="P67" s="10">
        <f t="shared" si="8"/>
        <v>3220381.4299999997</v>
      </c>
    </row>
    <row r="68" spans="1:16" hidden="1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40">
        <v>0</v>
      </c>
      <c r="H68" s="40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/>
      <c r="O68" s="40">
        <v>0</v>
      </c>
      <c r="P68" s="10">
        <f t="shared" si="8"/>
        <v>0</v>
      </c>
    </row>
    <row r="69" spans="1:16" hidden="1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40">
        <v>0</v>
      </c>
      <c r="H69" s="40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40">
        <v>0</v>
      </c>
      <c r="P69" s="10">
        <f t="shared" si="8"/>
        <v>0</v>
      </c>
    </row>
    <row r="70" spans="1:16" ht="24.75" hidden="1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40">
        <v>0</v>
      </c>
      <c r="H70" s="40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/>
      <c r="O70" s="40"/>
      <c r="P70" s="10">
        <f t="shared" si="8"/>
        <v>0</v>
      </c>
    </row>
    <row r="71" spans="1:16" x14ac:dyDescent="0.25">
      <c r="A71" s="13" t="s">
        <v>101</v>
      </c>
      <c r="B71" s="14">
        <f>+SUM(B67:B69)</f>
        <v>28331598.100000001</v>
      </c>
      <c r="C71" s="14">
        <f>+SUM(C67:C69)</f>
        <v>0</v>
      </c>
      <c r="D71" s="14">
        <v>0</v>
      </c>
      <c r="E71" s="12">
        <v>0</v>
      </c>
      <c r="F71" s="14">
        <v>0</v>
      </c>
      <c r="G71" s="41">
        <f>SUM(G67)</f>
        <v>0</v>
      </c>
      <c r="H71" s="41">
        <v>0</v>
      </c>
      <c r="I71" s="14">
        <f>SUM(I67:I70)</f>
        <v>5890432.6799999997</v>
      </c>
      <c r="J71" s="14">
        <f>SUM(J67:J70)</f>
        <v>0</v>
      </c>
      <c r="K71" s="14">
        <f t="shared" ref="K71:N71" si="13">SUM(K67:K70)</f>
        <v>0</v>
      </c>
      <c r="L71" s="14">
        <f t="shared" si="13"/>
        <v>0</v>
      </c>
      <c r="M71" s="14">
        <f t="shared" si="13"/>
        <v>0</v>
      </c>
      <c r="N71" s="14">
        <f t="shared" si="13"/>
        <v>0</v>
      </c>
      <c r="O71" s="42">
        <f>SUM(O67:O70)</f>
        <v>-2670051.25</v>
      </c>
      <c r="P71" s="14">
        <f>+D71+E71+F71+G71+H71+I71+J71+K71+L71+M71+N71+O71</f>
        <v>3220381.4299999997</v>
      </c>
    </row>
    <row r="72" spans="1:16" hidden="1" x14ac:dyDescent="0.25">
      <c r="A72" s="7" t="s">
        <v>57</v>
      </c>
      <c r="B72" s="15"/>
      <c r="C72" s="15"/>
      <c r="D72" s="15"/>
      <c r="E72" s="15"/>
      <c r="F72" s="15"/>
      <c r="G72" s="43"/>
      <c r="H72" s="43"/>
      <c r="I72" s="15"/>
      <c r="J72" s="15"/>
      <c r="K72" s="15"/>
      <c r="L72" s="15"/>
      <c r="M72" s="15"/>
      <c r="N72" s="15"/>
      <c r="O72" s="43"/>
      <c r="P72" s="10">
        <f>+D75+E75+F75+G75+H75+I75+J75+K75+L75+M75+N75+O75</f>
        <v>0</v>
      </c>
    </row>
    <row r="73" spans="1:16" hidden="1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40">
        <v>0</v>
      </c>
      <c r="H73" s="40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/>
      <c r="O73" s="40"/>
      <c r="P73" s="10">
        <f t="shared" si="8"/>
        <v>0</v>
      </c>
    </row>
    <row r="74" spans="1:16" hidden="1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40">
        <v>0</v>
      </c>
      <c r="H74" s="40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/>
      <c r="O74" s="40"/>
      <c r="P74" s="10">
        <f t="shared" si="8"/>
        <v>0</v>
      </c>
    </row>
    <row r="75" spans="1:16" hidden="1" x14ac:dyDescent="0.25">
      <c r="A75" s="13" t="s">
        <v>101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40">
        <v>0</v>
      </c>
      <c r="H75" s="40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/>
      <c r="O75" s="40"/>
      <c r="P75" s="10"/>
    </row>
    <row r="76" spans="1:16" hidden="1" x14ac:dyDescent="0.25">
      <c r="A76" s="7" t="s">
        <v>60</v>
      </c>
      <c r="B76" s="15"/>
      <c r="C76" s="15"/>
      <c r="D76" s="15"/>
      <c r="E76" s="15"/>
      <c r="F76" s="15"/>
      <c r="G76" s="43"/>
      <c r="H76" s="43"/>
      <c r="I76" s="15"/>
      <c r="J76" s="15"/>
      <c r="K76" s="15"/>
      <c r="L76" s="15"/>
      <c r="M76" s="15"/>
      <c r="N76" s="15"/>
      <c r="O76" s="43"/>
      <c r="P76" s="15"/>
    </row>
    <row r="77" spans="1:16" hidden="1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40">
        <v>0</v>
      </c>
      <c r="H77" s="40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/>
      <c r="O77" s="40"/>
      <c r="P77" s="10">
        <f t="shared" si="8"/>
        <v>0</v>
      </c>
    </row>
    <row r="78" spans="1:16" hidden="1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40">
        <v>0</v>
      </c>
      <c r="H78" s="40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/>
      <c r="O78" s="40"/>
      <c r="P78" s="10">
        <f t="shared" si="8"/>
        <v>0</v>
      </c>
    </row>
    <row r="79" spans="1:16" hidden="1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40">
        <v>0</v>
      </c>
      <c r="H79" s="40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/>
      <c r="O79" s="40"/>
      <c r="P79" s="10">
        <f t="shared" si="8"/>
        <v>0</v>
      </c>
    </row>
    <row r="80" spans="1:16" hidden="1" x14ac:dyDescent="0.25">
      <c r="A80" s="13" t="s">
        <v>101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40">
        <v>0</v>
      </c>
      <c r="H80" s="40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/>
      <c r="O80" s="40"/>
      <c r="P80" s="10">
        <f>+D80+E80+F80+G80+H80+I80+J80+K80+L80+M80+N80+O80</f>
        <v>0</v>
      </c>
    </row>
    <row r="81" spans="1:16" hidden="1" x14ac:dyDescent="0.25">
      <c r="A81" s="5" t="s">
        <v>66</v>
      </c>
      <c r="B81" s="15"/>
      <c r="C81" s="15"/>
      <c r="D81" s="15"/>
      <c r="E81" s="15"/>
      <c r="F81" s="15"/>
      <c r="G81" s="43"/>
      <c r="H81" s="43"/>
      <c r="I81" s="15"/>
      <c r="J81" s="15"/>
      <c r="K81" s="15"/>
      <c r="L81" s="15"/>
      <c r="M81" s="15"/>
      <c r="N81" s="15"/>
      <c r="O81" s="43"/>
      <c r="P81" s="15"/>
    </row>
    <row r="82" spans="1:16" hidden="1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40">
        <v>0</v>
      </c>
      <c r="H82" s="40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/>
      <c r="O82" s="40"/>
      <c r="P82" s="10">
        <f t="shared" si="8"/>
        <v>0</v>
      </c>
    </row>
    <row r="83" spans="1:16" hidden="1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40">
        <v>0</v>
      </c>
      <c r="H83" s="40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/>
      <c r="O83" s="40"/>
      <c r="P83" s="10">
        <f t="shared" si="8"/>
        <v>0</v>
      </c>
    </row>
    <row r="84" spans="1:16" hidden="1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40">
        <v>0</v>
      </c>
      <c r="H84" s="40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/>
      <c r="O84" s="40"/>
      <c r="P84" s="10">
        <f t="shared" si="8"/>
        <v>0</v>
      </c>
    </row>
    <row r="85" spans="1:16" hidden="1" x14ac:dyDescent="0.25">
      <c r="A85" s="13" t="s">
        <v>101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40">
        <v>0</v>
      </c>
      <c r="H85" s="40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/>
      <c r="O85" s="40"/>
      <c r="P85" s="10">
        <f>+D85+E85+F85+G85+H85+I85+J85+K85+L85+M85+N85+O85</f>
        <v>0</v>
      </c>
    </row>
    <row r="86" spans="1:16" hidden="1" x14ac:dyDescent="0.25">
      <c r="A86" s="7" t="s">
        <v>70</v>
      </c>
      <c r="B86" s="15"/>
      <c r="C86" s="15"/>
      <c r="D86" s="15"/>
      <c r="E86" s="15"/>
      <c r="F86" s="15"/>
      <c r="G86" s="43"/>
      <c r="H86" s="43"/>
      <c r="I86" s="15"/>
      <c r="J86" s="15"/>
      <c r="K86" s="15"/>
      <c r="L86" s="15"/>
      <c r="M86" s="15"/>
      <c r="N86" s="15"/>
      <c r="O86" s="43"/>
      <c r="P86" s="15"/>
    </row>
    <row r="87" spans="1:16" hidden="1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40">
        <v>0</v>
      </c>
      <c r="H87" s="40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5"/>
      <c r="O87" s="43"/>
      <c r="P87" s="10">
        <f t="shared" si="8"/>
        <v>0</v>
      </c>
    </row>
    <row r="88" spans="1:16" hidden="1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40">
        <v>0</v>
      </c>
      <c r="H88" s="40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5"/>
      <c r="O88" s="43"/>
      <c r="P88" s="10">
        <f t="shared" si="8"/>
        <v>0</v>
      </c>
    </row>
    <row r="89" spans="1:16" hidden="1" x14ac:dyDescent="0.25">
      <c r="A89" s="13" t="s">
        <v>101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40">
        <v>0</v>
      </c>
      <c r="H89" s="40">
        <v>0</v>
      </c>
      <c r="I89" s="15"/>
      <c r="J89" s="15"/>
      <c r="K89" s="15"/>
      <c r="L89" s="15"/>
      <c r="M89" s="15"/>
      <c r="N89" s="15"/>
      <c r="O89" s="43"/>
      <c r="P89" s="10">
        <f>+D89+E89+F89+G89+H89+I89+J89+K89+L89+M89+N89+O89</f>
        <v>0</v>
      </c>
    </row>
    <row r="90" spans="1:16" hidden="1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40">
        <v>0</v>
      </c>
      <c r="H90" s="40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5"/>
      <c r="O90" s="43"/>
      <c r="P90" s="10">
        <f t="shared" si="8"/>
        <v>0</v>
      </c>
    </row>
    <row r="91" spans="1:16" hidden="1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40">
        <v>0</v>
      </c>
      <c r="H91" s="40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5"/>
      <c r="O91" s="43"/>
      <c r="P91" s="10">
        <f t="shared" ref="P91" si="14">+D91+E91+F91+G91+H91+I91+J91+K91+L91+M91+N91+O91</f>
        <v>0</v>
      </c>
    </row>
    <row r="92" spans="1:16" x14ac:dyDescent="0.25">
      <c r="A92" s="19" t="s">
        <v>64</v>
      </c>
      <c r="B92" s="20">
        <f>+SUM(B15+B26+B37+B46+B54+B65+B71+B80+B86+B90)</f>
        <v>714859642.10000002</v>
      </c>
      <c r="C92" s="20">
        <f t="shared" ref="C92:K92" si="15">+SUM(C15+C26+C37+C46+C54+C65+C71+C80+C86+C90)</f>
        <v>0</v>
      </c>
      <c r="D92" s="20">
        <f t="shared" si="15"/>
        <v>33907206.230000004</v>
      </c>
      <c r="E92" s="20">
        <f t="shared" si="15"/>
        <v>41557762.460000008</v>
      </c>
      <c r="F92" s="20">
        <f t="shared" si="15"/>
        <v>38201176.529999994</v>
      </c>
      <c r="G92" s="20">
        <f t="shared" si="15"/>
        <v>48270051.440000005</v>
      </c>
      <c r="H92" s="20">
        <f t="shared" si="15"/>
        <v>50189882.100000001</v>
      </c>
      <c r="I92" s="20">
        <f>+SUM(I15+I26+I37+I46+I54+I65+I71+I80+I86+I90)</f>
        <v>57439788.229999997</v>
      </c>
      <c r="J92" s="20">
        <f t="shared" si="15"/>
        <v>58459083.160000004</v>
      </c>
      <c r="K92" s="20">
        <f t="shared" si="15"/>
        <v>64270360.730000004</v>
      </c>
      <c r="L92" s="20">
        <f>+SUM(L15+L26+L37+L46+L54+L65+L71+L80+L86+L90)</f>
        <v>45575052.860000007</v>
      </c>
      <c r="M92" s="20">
        <f>+SUM(M15+M26+M37+M46+M54+M65+M71+M80+M86+M90)</f>
        <v>44294377.540000007</v>
      </c>
      <c r="N92" s="20">
        <f>+SUM(N15+N26+N37+N46+N54+N65+N71+N80+N86+N90)</f>
        <v>71509522.140000001</v>
      </c>
      <c r="O92" s="20">
        <f>+SUM(O15+O26+O37+O46+O54+O65+O71+O80+O86+O90)</f>
        <v>72760781.760000005</v>
      </c>
      <c r="P92" s="21">
        <f>+SUM(D92:O92)</f>
        <v>626435045.18000007</v>
      </c>
    </row>
    <row r="93" spans="1:16" x14ac:dyDescent="0.25">
      <c r="A93" s="15"/>
      <c r="B93" s="22"/>
      <c r="C93" s="15"/>
      <c r="D93" s="10"/>
      <c r="E93" s="10"/>
      <c r="F93" s="10"/>
      <c r="G93" s="41"/>
      <c r="H93" s="41"/>
      <c r="I93" s="10"/>
      <c r="J93" s="10"/>
      <c r="K93" s="10"/>
      <c r="L93" s="10"/>
      <c r="M93" s="10"/>
      <c r="N93" s="15"/>
      <c r="O93" s="43"/>
      <c r="P93" s="15"/>
    </row>
    <row r="94" spans="1:16" x14ac:dyDescent="0.25">
      <c r="A94" s="15"/>
      <c r="B94" s="22"/>
      <c r="C94" s="15"/>
      <c r="D94" s="10"/>
      <c r="E94" s="10"/>
      <c r="F94" s="10"/>
      <c r="G94" s="41"/>
      <c r="H94" s="41"/>
      <c r="I94" s="10"/>
      <c r="J94" s="10"/>
      <c r="K94" s="10"/>
      <c r="L94" s="10"/>
      <c r="M94" s="10"/>
      <c r="N94" s="15"/>
      <c r="O94" s="43"/>
      <c r="P94" s="15"/>
    </row>
    <row r="95" spans="1:16" x14ac:dyDescent="0.25">
      <c r="A95" s="15"/>
      <c r="B95" s="22"/>
      <c r="C95" s="15"/>
      <c r="D95" s="10"/>
      <c r="E95" s="10"/>
      <c r="F95" s="10"/>
      <c r="G95" s="41"/>
      <c r="H95" s="41"/>
      <c r="I95" s="10"/>
      <c r="J95" s="10"/>
      <c r="K95" s="10"/>
      <c r="L95" s="10"/>
      <c r="M95" s="10"/>
      <c r="N95" s="15"/>
      <c r="O95" s="43"/>
      <c r="P95" s="15"/>
    </row>
    <row r="96" spans="1:16" x14ac:dyDescent="0.25">
      <c r="A96" s="15"/>
      <c r="B96" s="15"/>
      <c r="C96" s="15"/>
      <c r="D96" s="15"/>
      <c r="E96" s="10"/>
      <c r="F96" s="15"/>
      <c r="G96" s="43"/>
      <c r="H96" s="43"/>
      <c r="I96" s="15"/>
      <c r="J96" s="15"/>
      <c r="K96" s="15"/>
      <c r="L96" s="15"/>
      <c r="M96" s="15"/>
      <c r="N96" s="15"/>
      <c r="O96" s="43"/>
      <c r="P96" s="15"/>
    </row>
    <row r="97" spans="1:16" x14ac:dyDescent="0.25">
      <c r="A97" s="23" t="s">
        <v>99</v>
      </c>
      <c r="B97" s="70"/>
      <c r="C97" s="70"/>
      <c r="D97" s="70"/>
      <c r="E97" s="70"/>
      <c r="F97" s="70" t="s">
        <v>102</v>
      </c>
      <c r="G97" s="70"/>
      <c r="H97" s="43"/>
      <c r="I97" s="15"/>
      <c r="J97" s="15"/>
      <c r="K97" s="15"/>
      <c r="L97" s="15"/>
      <c r="M97" s="15"/>
      <c r="N97" s="15"/>
      <c r="O97" s="43"/>
      <c r="P97" s="15"/>
    </row>
    <row r="98" spans="1:16" x14ac:dyDescent="0.25">
      <c r="A98" s="23" t="s">
        <v>100</v>
      </c>
      <c r="B98" s="70"/>
      <c r="C98" s="70"/>
      <c r="D98" s="70"/>
      <c r="E98" s="70"/>
      <c r="F98" s="70" t="s">
        <v>95</v>
      </c>
      <c r="G98" s="70"/>
      <c r="H98" s="43"/>
      <c r="I98" s="15"/>
      <c r="J98" s="15"/>
      <c r="K98" s="15"/>
      <c r="L98" s="15"/>
      <c r="M98" s="15"/>
      <c r="N98" s="15"/>
      <c r="O98" s="43"/>
      <c r="P98" s="10"/>
    </row>
    <row r="99" spans="1:16" x14ac:dyDescent="0.25">
      <c r="A99" s="23"/>
      <c r="B99" s="23"/>
      <c r="C99" s="23"/>
      <c r="D99" s="23"/>
      <c r="E99" s="23"/>
      <c r="F99" s="15"/>
      <c r="G99" s="43"/>
      <c r="H99" s="43"/>
      <c r="I99" s="15"/>
      <c r="J99" s="15"/>
      <c r="K99" s="15"/>
      <c r="L99" s="15"/>
      <c r="M99" s="15"/>
      <c r="N99" s="15"/>
      <c r="O99" s="43"/>
      <c r="P99" s="15"/>
    </row>
    <row r="100" spans="1:16" x14ac:dyDescent="0.25">
      <c r="A100" s="23"/>
      <c r="B100" s="23"/>
      <c r="C100" s="23"/>
      <c r="D100" s="23"/>
      <c r="E100" s="23"/>
      <c r="F100" s="15"/>
      <c r="G100" s="43"/>
      <c r="H100" s="43"/>
      <c r="I100" s="15"/>
      <c r="J100" s="15"/>
      <c r="K100" s="15"/>
      <c r="L100" s="15"/>
      <c r="M100" s="15"/>
      <c r="N100" s="15"/>
      <c r="O100" s="43"/>
      <c r="P100" s="15"/>
    </row>
    <row r="101" spans="1:16" ht="15.75" thickBot="1" x14ac:dyDescent="0.3">
      <c r="A101" s="24"/>
      <c r="B101" s="23"/>
      <c r="C101" s="23"/>
      <c r="D101" s="23"/>
      <c r="E101" s="23"/>
      <c r="F101" s="15"/>
      <c r="G101" s="43"/>
      <c r="H101" s="43"/>
      <c r="I101" s="15"/>
      <c r="J101" s="15"/>
      <c r="K101" s="15"/>
      <c r="L101" s="15"/>
      <c r="M101" s="15"/>
      <c r="N101" s="15"/>
      <c r="O101" s="43"/>
      <c r="P101" s="15"/>
    </row>
    <row r="102" spans="1:16" ht="48" x14ac:dyDescent="0.25">
      <c r="A102" s="25" t="s">
        <v>103</v>
      </c>
      <c r="B102" s="26"/>
      <c r="C102" s="27"/>
      <c r="D102" s="23"/>
      <c r="E102" s="23"/>
      <c r="F102" s="15"/>
      <c r="G102" s="43"/>
      <c r="H102" s="43"/>
      <c r="I102" s="15"/>
      <c r="J102" s="15"/>
      <c r="K102" s="15"/>
      <c r="L102" s="15"/>
      <c r="M102" s="15"/>
      <c r="N102" s="15"/>
      <c r="O102" s="43"/>
      <c r="P102" s="15"/>
    </row>
    <row r="103" spans="1:16" ht="15.75" thickBot="1" x14ac:dyDescent="0.3">
      <c r="A103" s="28"/>
      <c r="B103" s="29"/>
      <c r="C103" s="30"/>
      <c r="D103" s="23"/>
      <c r="E103" s="23"/>
      <c r="F103" s="15"/>
      <c r="G103" s="43"/>
      <c r="H103" s="43"/>
      <c r="I103" s="15"/>
      <c r="J103" s="15"/>
      <c r="K103" s="15"/>
      <c r="L103" s="15"/>
      <c r="M103" s="15"/>
      <c r="N103" s="15"/>
      <c r="O103" s="43"/>
      <c r="P103" s="15"/>
    </row>
    <row r="104" spans="1:16" ht="36.75" x14ac:dyDescent="0.25">
      <c r="A104" s="31" t="s">
        <v>104</v>
      </c>
      <c r="B104" s="32"/>
      <c r="C104" s="33"/>
      <c r="D104" s="23"/>
      <c r="E104" s="23"/>
      <c r="F104" s="15"/>
      <c r="G104" s="43"/>
      <c r="H104" s="43"/>
      <c r="I104" s="15"/>
      <c r="J104" s="15"/>
      <c r="K104" s="15"/>
      <c r="L104" s="15"/>
      <c r="M104" s="15"/>
      <c r="N104" s="15"/>
      <c r="O104" s="43"/>
      <c r="P104" s="15"/>
    </row>
    <row r="105" spans="1:16" ht="15.75" thickBot="1" x14ac:dyDescent="0.3">
      <c r="A105" s="34"/>
      <c r="B105" s="35"/>
      <c r="C105" s="36"/>
      <c r="D105" s="15"/>
      <c r="E105" s="15"/>
      <c r="F105" s="15"/>
      <c r="G105" s="43"/>
      <c r="H105" s="43"/>
      <c r="I105" s="15"/>
      <c r="J105" s="15"/>
      <c r="K105" s="15"/>
      <c r="L105" s="15"/>
      <c r="M105" s="15"/>
      <c r="N105" s="15"/>
      <c r="O105" s="43"/>
      <c r="P105" s="15"/>
    </row>
    <row r="106" spans="1:16" s="3" customFormat="1" ht="12.75" customHeight="1" thickBot="1" x14ac:dyDescent="0.25">
      <c r="A106" s="57" t="s">
        <v>105</v>
      </c>
      <c r="B106" s="58"/>
      <c r="C106" s="59"/>
      <c r="D106" s="15"/>
      <c r="E106" s="15"/>
      <c r="F106" s="15"/>
      <c r="G106" s="43"/>
      <c r="H106" s="43"/>
      <c r="I106" s="15"/>
      <c r="J106" s="15"/>
      <c r="K106" s="15"/>
      <c r="L106" s="15"/>
      <c r="M106" s="15"/>
      <c r="N106" s="15"/>
      <c r="O106" s="43"/>
      <c r="P106" s="15"/>
    </row>
    <row r="107" spans="1:16" s="3" customFormat="1" ht="12.75" x14ac:dyDescent="0.2">
      <c r="A107" s="8" t="s">
        <v>96</v>
      </c>
      <c r="B107" s="15"/>
      <c r="C107" s="15"/>
      <c r="D107" s="15"/>
      <c r="E107" s="15"/>
      <c r="F107" s="15"/>
      <c r="G107" s="43"/>
      <c r="H107" s="43"/>
      <c r="I107" s="15"/>
      <c r="J107" s="15"/>
      <c r="K107" s="15"/>
      <c r="L107" s="15"/>
      <c r="M107" s="15"/>
      <c r="N107" s="15"/>
      <c r="O107" s="43"/>
      <c r="P107" s="15"/>
    </row>
    <row r="108" spans="1:16" s="3" customFormat="1" ht="12.75" customHeight="1" x14ac:dyDescent="0.2">
      <c r="A108" s="37" t="s">
        <v>97</v>
      </c>
      <c r="B108" s="15"/>
      <c r="C108" s="15"/>
      <c r="D108" s="15"/>
      <c r="E108" s="15"/>
      <c r="F108" s="15"/>
      <c r="G108" s="43"/>
      <c r="H108" s="43"/>
      <c r="I108" s="15"/>
      <c r="J108" s="15"/>
      <c r="K108" s="15"/>
      <c r="L108" s="15"/>
      <c r="M108" s="15"/>
      <c r="N108" s="15"/>
      <c r="O108" s="43"/>
      <c r="P108" s="15"/>
    </row>
    <row r="109" spans="1:16" s="3" customFormat="1" ht="12.75" x14ac:dyDescent="0.2">
      <c r="A109" s="37" t="s">
        <v>98</v>
      </c>
      <c r="B109" s="15"/>
      <c r="C109" s="15"/>
      <c r="D109" s="15"/>
      <c r="E109" s="15"/>
      <c r="F109" s="15"/>
      <c r="G109" s="43"/>
      <c r="H109" s="43"/>
      <c r="I109" s="15"/>
      <c r="J109" s="15"/>
      <c r="K109" s="15"/>
      <c r="L109" s="15"/>
      <c r="M109" s="15"/>
      <c r="N109" s="15"/>
      <c r="O109" s="43"/>
      <c r="P109" s="15"/>
    </row>
    <row r="110" spans="1:16" s="3" customFormat="1" ht="12.75" x14ac:dyDescent="0.2">
      <c r="G110" s="44"/>
      <c r="H110" s="44"/>
      <c r="O110" s="44"/>
    </row>
    <row r="111" spans="1:16" s="3" customFormat="1" ht="12.75" x14ac:dyDescent="0.2">
      <c r="G111" s="44"/>
      <c r="H111" s="44"/>
      <c r="O111" s="44"/>
    </row>
    <row r="112" spans="1:16" s="3" customFormat="1" ht="12.75" x14ac:dyDescent="0.2">
      <c r="G112" s="44"/>
      <c r="H112" s="44"/>
      <c r="O112" s="44"/>
    </row>
    <row r="113" spans="7:15" s="3" customFormat="1" ht="12.75" x14ac:dyDescent="0.2">
      <c r="G113" s="44"/>
      <c r="H113" s="44"/>
      <c r="O113" s="44"/>
    </row>
  </sheetData>
  <mergeCells count="16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  <mergeCell ref="F97:G97"/>
    <mergeCell ref="F98:G98"/>
  </mergeCells>
  <pageMargins left="0.70866141732283472" right="0.70866141732283472" top="0.35433070866141736" bottom="0.74803149606299213" header="0.11811023622047245" footer="0.31496062992125984"/>
  <pageSetup paperSize="5" scale="46" orientation="landscape" r:id="rId1"/>
  <ignoredErrors>
    <ignoredError sqref="P6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1" t="s">
        <v>106</v>
      </c>
      <c r="D5" s="46"/>
      <c r="E5" s="74" t="s">
        <v>108</v>
      </c>
      <c r="F5" s="74" t="s">
        <v>109</v>
      </c>
      <c r="G5" s="74" t="s">
        <v>110</v>
      </c>
    </row>
    <row r="6" spans="3:7" ht="25.5" x14ac:dyDescent="0.25">
      <c r="C6" s="72"/>
      <c r="D6" s="47" t="s">
        <v>107</v>
      </c>
      <c r="E6" s="75"/>
      <c r="F6" s="75"/>
      <c r="G6" s="75"/>
    </row>
    <row r="7" spans="3:7" ht="15.75" thickBot="1" x14ac:dyDescent="0.3">
      <c r="C7" s="73"/>
      <c r="D7" s="48"/>
      <c r="E7" s="76"/>
      <c r="F7" s="76"/>
      <c r="G7" s="76"/>
    </row>
    <row r="8" spans="3:7" ht="26.25" thickBot="1" x14ac:dyDescent="0.3">
      <c r="C8" s="49" t="s">
        <v>111</v>
      </c>
      <c r="D8" s="51">
        <v>431939865</v>
      </c>
      <c r="E8" s="51">
        <v>230177136.13999999</v>
      </c>
      <c r="F8" s="51">
        <f>D8-E8</f>
        <v>201762728.86000001</v>
      </c>
      <c r="G8" s="52">
        <f>E8/D8</f>
        <v>0.53289162402270973</v>
      </c>
    </row>
    <row r="9" spans="3:7" ht="26.25" thickBot="1" x14ac:dyDescent="0.3">
      <c r="C9" s="49" t="s">
        <v>112</v>
      </c>
      <c r="D9" s="51">
        <v>74153232</v>
      </c>
      <c r="E9" s="51">
        <v>25393099.210000001</v>
      </c>
      <c r="F9" s="51">
        <f t="shared" ref="F9:F12" si="0">D9-E9</f>
        <v>48760132.789999999</v>
      </c>
      <c r="G9" s="52">
        <f>E9/D9</f>
        <v>0.34244089603538791</v>
      </c>
    </row>
    <row r="10" spans="3:7" ht="26.25" thickBot="1" x14ac:dyDescent="0.3">
      <c r="C10" s="49" t="s">
        <v>113</v>
      </c>
      <c r="D10" s="51">
        <v>19787832</v>
      </c>
      <c r="E10" s="51">
        <v>5697525.9400000004</v>
      </c>
      <c r="F10" s="51">
        <f t="shared" si="0"/>
        <v>14090306.059999999</v>
      </c>
      <c r="G10" s="52">
        <f>E10/D10</f>
        <v>0.2879307819067799</v>
      </c>
    </row>
    <row r="11" spans="3:7" ht="26.25" thickBot="1" x14ac:dyDescent="0.3">
      <c r="C11" s="49" t="s">
        <v>114</v>
      </c>
      <c r="D11" s="51">
        <v>6807570</v>
      </c>
      <c r="E11" s="51">
        <v>1367831.51</v>
      </c>
      <c r="F11" s="51">
        <f t="shared" si="0"/>
        <v>5439738.4900000002</v>
      </c>
      <c r="G11" s="52">
        <f>E11/D11</f>
        <v>0.20092801249197584</v>
      </c>
    </row>
    <row r="12" spans="3:7" ht="26.25" thickBot="1" x14ac:dyDescent="0.3">
      <c r="C12" s="49" t="s">
        <v>115</v>
      </c>
      <c r="D12" s="51">
        <v>24811501</v>
      </c>
      <c r="E12" s="51">
        <v>6197144.5700000003</v>
      </c>
      <c r="F12" s="51">
        <f t="shared" si="0"/>
        <v>18614356.43</v>
      </c>
      <c r="G12" s="52">
        <f>E12/D12</f>
        <v>0.24976903130528058</v>
      </c>
    </row>
    <row r="13" spans="3:7" x14ac:dyDescent="0.25">
      <c r="C13" s="53"/>
      <c r="D13" s="77">
        <f t="shared" ref="D13:E13" si="1">SUM(D8:D12)</f>
        <v>557500000</v>
      </c>
      <c r="E13" s="77">
        <f t="shared" si="1"/>
        <v>268832737.37</v>
      </c>
      <c r="F13" s="77">
        <f>SUM(F8:F12)</f>
        <v>288667262.63</v>
      </c>
      <c r="G13" s="80"/>
    </row>
    <row r="14" spans="3:7" x14ac:dyDescent="0.25">
      <c r="C14" s="53" t="s">
        <v>116</v>
      </c>
      <c r="D14" s="78"/>
      <c r="E14" s="78"/>
      <c r="F14" s="78"/>
      <c r="G14" s="81"/>
    </row>
    <row r="15" spans="3:7" ht="15.75" thickBot="1" x14ac:dyDescent="0.3">
      <c r="C15" s="54"/>
      <c r="D15" s="79"/>
      <c r="E15" s="79"/>
      <c r="F15" s="79"/>
      <c r="G15" s="81"/>
    </row>
    <row r="16" spans="3:7" x14ac:dyDescent="0.25">
      <c r="F16" s="50"/>
    </row>
    <row r="18" spans="3:3" ht="60" x14ac:dyDescent="0.25">
      <c r="C18" s="55" t="s">
        <v>117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2" ma:contentTypeDescription="Crear nuevo documento." ma:contentTypeScope="" ma:versionID="9b6e359e10a7c270d8799d9e31946a8f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20b555f7acf907f37f428af74b33724a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A3DCD0-5E4F-4E27-97B0-322DE36B0FC4}">
  <ds:schemaRefs>
    <ds:schemaRef ds:uri="http://purl.org/dc/dcmitype/"/>
    <ds:schemaRef ds:uri="http://purl.org/dc/elements/1.1/"/>
    <ds:schemaRef ds:uri="28489dc2-50cf-493e-a704-cb1420394a7d"/>
    <ds:schemaRef ds:uri="http://schemas.microsoft.com/office/2006/metadata/properties"/>
    <ds:schemaRef ds:uri="http://schemas.microsoft.com/office/infopath/2007/PartnerControls"/>
    <ds:schemaRef ds:uri="0e13dc4f-122b-4d99-99b9-8e0078ca2828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1A502E2-9EF5-4041-B8F1-E46567BDE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P2 Presupuesto Aprobado-Ejec </vt:lpstr>
      <vt:lpstr>Hoja1</vt:lpstr>
      <vt:lpstr>Hoja1!_ftn1</vt:lpstr>
      <vt:lpstr>Hoja1!_ftnref1</vt:lpstr>
      <vt:lpstr>Hoja1!_Hlk120881680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Estephany J. Nuñez</cp:lastModifiedBy>
  <cp:lastPrinted>2024-01-10T21:37:41Z</cp:lastPrinted>
  <dcterms:created xsi:type="dcterms:W3CDTF">2021-07-29T18:58:50Z</dcterms:created>
  <dcterms:modified xsi:type="dcterms:W3CDTF">2024-01-15T15:21:11Z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