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Septiembre/Ejecución Presupuestaria/"/>
    </mc:Choice>
  </mc:AlternateContent>
  <xr:revisionPtr revIDLastSave="96" documentId="8_{C5FCC6C7-83A4-420C-AE6A-1CA5426A2E28}" xr6:coauthVersionLast="47" xr6:coauthVersionMax="47" xr10:uidLastSave="{804813D2-3C1A-48F9-BC48-7721E8318F2A}"/>
  <bookViews>
    <workbookView xWindow="-120" yWindow="-120" windowWidth="29040" windowHeight="15840" xr2:uid="{00000000-000D-0000-FFFF-FFFF00000000}"/>
  </bookViews>
  <sheets>
    <sheet name="P2 Presupuesto Aprobado-Ejec " sheetId="2" r:id="rId1"/>
  </sheets>
  <definedNames>
    <definedName name="_xlnm.Print_Area" localSheetId="0">'P2 Presupuesto Aprobado-Ejec '!$A$1:$P$96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1" i="2" l="1"/>
  <c r="P60" i="2"/>
  <c r="P55" i="2"/>
  <c r="P51" i="2"/>
  <c r="P50" i="2"/>
  <c r="P41" i="2"/>
  <c r="P36" i="2"/>
  <c r="P35" i="2"/>
  <c r="P34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L50" i="2"/>
  <c r="L35" i="2"/>
  <c r="L25" i="2"/>
  <c r="L9" i="2"/>
  <c r="L81" i="2" s="1"/>
  <c r="L15" i="2"/>
  <c r="B9" i="2"/>
  <c r="K35" i="2" l="1"/>
  <c r="K25" i="2"/>
  <c r="K15" i="2" l="1"/>
  <c r="K9" i="2"/>
  <c r="K81" i="2" l="1"/>
  <c r="J35" i="2"/>
  <c r="J25" i="2"/>
  <c r="J15" i="2"/>
  <c r="J9" i="2"/>
  <c r="I35" i="2" l="1"/>
  <c r="I25" i="2"/>
  <c r="I15" i="2"/>
  <c r="I9" i="2" l="1"/>
  <c r="H35" i="2" l="1"/>
  <c r="H25" i="2"/>
  <c r="H15" i="2"/>
  <c r="H9" i="2"/>
  <c r="P62" i="2" l="1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G35" i="2"/>
  <c r="G25" i="2"/>
  <c r="E35" i="2"/>
  <c r="E25" i="2"/>
  <c r="E15" i="2"/>
  <c r="F9" i="2"/>
  <c r="F35" i="2"/>
  <c r="F25" i="2"/>
  <c r="F15" i="2"/>
  <c r="F50" i="2"/>
  <c r="F60" i="2"/>
  <c r="F59" i="2" s="1"/>
  <c r="F57" i="2" s="1"/>
  <c r="F54" i="2" s="1"/>
  <c r="F53" i="2" s="1"/>
  <c r="F52" i="2" s="1"/>
  <c r="E9" i="2"/>
  <c r="E61" i="2"/>
  <c r="E60" i="2" s="1"/>
  <c r="E59" i="2" s="1"/>
  <c r="E58" i="2" s="1"/>
  <c r="E57" i="2" s="1"/>
  <c r="E56" i="2" s="1"/>
  <c r="E55" i="2" s="1"/>
  <c r="E54" i="2" s="1"/>
  <c r="E53" i="2" s="1"/>
  <c r="E52" i="2" s="1"/>
  <c r="G61" i="2"/>
  <c r="G60" i="2" s="1"/>
  <c r="G59" i="2" s="1"/>
  <c r="G58" i="2" s="1"/>
  <c r="G57" i="2" s="1"/>
  <c r="G56" i="2" s="1"/>
  <c r="G55" i="2" s="1"/>
  <c r="G54" i="2" s="1"/>
  <c r="G53" i="2" s="1"/>
  <c r="G52" i="2" s="1"/>
  <c r="G51" i="2" s="1"/>
  <c r="G50" i="2" s="1"/>
  <c r="G49" i="2" s="1"/>
  <c r="G48" i="2" s="1"/>
  <c r="G47" i="2" s="1"/>
  <c r="G46" i="2" s="1"/>
  <c r="G45" i="2" s="1"/>
  <c r="G44" i="2" s="1"/>
  <c r="G43" i="2" s="1"/>
  <c r="G42" i="2" s="1"/>
  <c r="G40" i="2" s="1"/>
  <c r="G39" i="2" s="1"/>
  <c r="G38" i="2" s="1"/>
  <c r="G37" i="2" s="1"/>
  <c r="H61" i="2"/>
  <c r="H60" i="2" s="1"/>
  <c r="H59" i="2" s="1"/>
  <c r="H58" i="2" s="1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0" i="2" s="1"/>
  <c r="H39" i="2" s="1"/>
  <c r="H38" i="2" s="1"/>
  <c r="H37" i="2" s="1"/>
  <c r="H33" i="2" s="1"/>
  <c r="I61" i="2"/>
  <c r="J61" i="2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0" i="2" s="1"/>
  <c r="J39" i="2" s="1"/>
  <c r="J38" i="2" s="1"/>
  <c r="J37" i="2" s="1"/>
  <c r="J33" i="2" s="1"/>
  <c r="K61" i="2"/>
  <c r="K60" i="2" s="1"/>
  <c r="K59" i="2" s="1"/>
  <c r="K58" i="2" s="1"/>
  <c r="K57" i="2" s="1"/>
  <c r="K56" i="2" s="1"/>
  <c r="K55" i="2" s="1"/>
  <c r="K54" i="2" s="1"/>
  <c r="K53" i="2" s="1"/>
  <c r="K52" i="2" s="1"/>
  <c r="K51" i="2" s="1"/>
  <c r="K50" i="2" s="1"/>
  <c r="K49" i="2" s="1"/>
  <c r="K48" i="2" s="1"/>
  <c r="K47" i="2" s="1"/>
  <c r="K46" i="2" s="1"/>
  <c r="K45" i="2" s="1"/>
  <c r="K44" i="2" s="1"/>
  <c r="K43" i="2" s="1"/>
  <c r="K42" i="2" s="1"/>
  <c r="K40" i="2" s="1"/>
  <c r="K39" i="2" s="1"/>
  <c r="K38" i="2" s="1"/>
  <c r="K37" i="2" s="1"/>
  <c r="K33" i="2" s="1"/>
  <c r="L61" i="2"/>
  <c r="L60" i="2" s="1"/>
  <c r="L59" i="2" s="1"/>
  <c r="L58" i="2" s="1"/>
  <c r="L57" i="2" s="1"/>
  <c r="L56" i="2" s="1"/>
  <c r="L54" i="2" s="1"/>
  <c r="L53" i="2" s="1"/>
  <c r="L52" i="2" s="1"/>
  <c r="L49" i="2" s="1"/>
  <c r="L48" i="2" s="1"/>
  <c r="L47" i="2" s="1"/>
  <c r="L46" i="2" s="1"/>
  <c r="L45" i="2" s="1"/>
  <c r="L44" i="2" s="1"/>
  <c r="L43" i="2" s="1"/>
  <c r="L42" i="2" s="1"/>
  <c r="L40" i="2" s="1"/>
  <c r="L39" i="2" s="1"/>
  <c r="L38" i="2" s="1"/>
  <c r="L37" i="2" s="1"/>
  <c r="M61" i="2"/>
  <c r="M60" i="2" s="1"/>
  <c r="M59" i="2" s="1"/>
  <c r="M58" i="2" s="1"/>
  <c r="M57" i="2" s="1"/>
  <c r="M56" i="2" s="1"/>
  <c r="M55" i="2" s="1"/>
  <c r="M54" i="2" s="1"/>
  <c r="M53" i="2" s="1"/>
  <c r="M52" i="2" s="1"/>
  <c r="M51" i="2" s="1"/>
  <c r="M50" i="2" s="1"/>
  <c r="M49" i="2" s="1"/>
  <c r="M48" i="2" s="1"/>
  <c r="M47" i="2" s="1"/>
  <c r="M46" i="2" s="1"/>
  <c r="M45" i="2" s="1"/>
  <c r="M44" i="2" s="1"/>
  <c r="M43" i="2" s="1"/>
  <c r="M42" i="2" s="1"/>
  <c r="M41" i="2" s="1"/>
  <c r="M40" i="2" s="1"/>
  <c r="M39" i="2" s="1"/>
  <c r="M38" i="2" s="1"/>
  <c r="M37" i="2" s="1"/>
  <c r="M36" i="2" s="1"/>
  <c r="M35" i="2" s="1"/>
  <c r="M34" i="2" s="1"/>
  <c r="M33" i="2" s="1"/>
  <c r="M32" i="2" s="1"/>
  <c r="M31" i="2" s="1"/>
  <c r="M30" i="2" s="1"/>
  <c r="M29" i="2" s="1"/>
  <c r="M28" i="2" s="1"/>
  <c r="M27" i="2" s="1"/>
  <c r="M26" i="2" s="1"/>
  <c r="M25" i="2" s="1"/>
  <c r="M24" i="2" s="1"/>
  <c r="M23" i="2" s="1"/>
  <c r="M22" i="2" s="1"/>
  <c r="M21" i="2" s="1"/>
  <c r="M20" i="2" s="1"/>
  <c r="M19" i="2" s="1"/>
  <c r="M18" i="2" s="1"/>
  <c r="M17" i="2" s="1"/>
  <c r="M16" i="2" s="1"/>
  <c r="M15" i="2" s="1"/>
  <c r="M14" i="2" s="1"/>
  <c r="M13" i="2" s="1"/>
  <c r="M12" i="2" s="1"/>
  <c r="M11" i="2" s="1"/>
  <c r="M10" i="2" s="1"/>
  <c r="O61" i="2"/>
  <c r="O60" i="2" s="1"/>
  <c r="O59" i="2" s="1"/>
  <c r="O58" i="2" s="1"/>
  <c r="O57" i="2" s="1"/>
  <c r="O56" i="2" s="1"/>
  <c r="O55" i="2" s="1"/>
  <c r="O54" i="2" s="1"/>
  <c r="O53" i="2" s="1"/>
  <c r="O52" i="2" s="1"/>
  <c r="O51" i="2" s="1"/>
  <c r="O50" i="2" s="1"/>
  <c r="O49" i="2" s="1"/>
  <c r="O48" i="2" s="1"/>
  <c r="O47" i="2" s="1"/>
  <c r="O46" i="2" s="1"/>
  <c r="O45" i="2" s="1"/>
  <c r="O44" i="2" s="1"/>
  <c r="O43" i="2" s="1"/>
  <c r="O42" i="2" s="1"/>
  <c r="O41" i="2" s="1"/>
  <c r="O40" i="2" s="1"/>
  <c r="O39" i="2" s="1"/>
  <c r="O38" i="2" s="1"/>
  <c r="O37" i="2" s="1"/>
  <c r="O36" i="2" s="1"/>
  <c r="O35" i="2" s="1"/>
  <c r="O34" i="2" s="1"/>
  <c r="O33" i="2" s="1"/>
  <c r="O32" i="2" s="1"/>
  <c r="O31" i="2" s="1"/>
  <c r="O30" i="2" s="1"/>
  <c r="O29" i="2" s="1"/>
  <c r="O28" i="2" s="1"/>
  <c r="O27" i="2" s="1"/>
  <c r="O26" i="2" s="1"/>
  <c r="O25" i="2" s="1"/>
  <c r="O24" i="2" s="1"/>
  <c r="O23" i="2" s="1"/>
  <c r="O22" i="2" s="1"/>
  <c r="O21" i="2" s="1"/>
  <c r="O20" i="2" s="1"/>
  <c r="O19" i="2" s="1"/>
  <c r="O18" i="2" s="1"/>
  <c r="O17" i="2" s="1"/>
  <c r="O16" i="2" s="1"/>
  <c r="O15" i="2" s="1"/>
  <c r="O14" i="2" s="1"/>
  <c r="O13" i="2" s="1"/>
  <c r="O12" i="2" s="1"/>
  <c r="O11" i="2" s="1"/>
  <c r="O10" i="2" s="1"/>
  <c r="N60" i="2"/>
  <c r="N59" i="2" s="1"/>
  <c r="N58" i="2" s="1"/>
  <c r="N57" i="2" s="1"/>
  <c r="N56" i="2" s="1"/>
  <c r="N55" i="2" s="1"/>
  <c r="N54" i="2" s="1"/>
  <c r="N53" i="2" s="1"/>
  <c r="N52" i="2" s="1"/>
  <c r="N51" i="2" s="1"/>
  <c r="N50" i="2" s="1"/>
  <c r="N49" i="2" s="1"/>
  <c r="N48" i="2" s="1"/>
  <c r="N47" i="2" s="1"/>
  <c r="N46" i="2" s="1"/>
  <c r="N45" i="2" s="1"/>
  <c r="N44" i="2" s="1"/>
  <c r="N43" i="2" s="1"/>
  <c r="N42" i="2" s="1"/>
  <c r="N41" i="2" s="1"/>
  <c r="N40" i="2" s="1"/>
  <c r="N39" i="2" s="1"/>
  <c r="N38" i="2" s="1"/>
  <c r="N37" i="2" s="1"/>
  <c r="N36" i="2" s="1"/>
  <c r="N35" i="2" s="1"/>
  <c r="N34" i="2" s="1"/>
  <c r="N33" i="2" s="1"/>
  <c r="N32" i="2" s="1"/>
  <c r="N31" i="2" s="1"/>
  <c r="N30" i="2" s="1"/>
  <c r="N29" i="2" s="1"/>
  <c r="N28" i="2" s="1"/>
  <c r="N27" i="2" s="1"/>
  <c r="N26" i="2" s="1"/>
  <c r="N25" i="2" s="1"/>
  <c r="N24" i="2" s="1"/>
  <c r="N23" i="2" s="1"/>
  <c r="N22" i="2" s="1"/>
  <c r="N21" i="2" s="1"/>
  <c r="N20" i="2" s="1"/>
  <c r="N19" i="2" s="1"/>
  <c r="N18" i="2" s="1"/>
  <c r="N17" i="2" s="1"/>
  <c r="N16" i="2" s="1"/>
  <c r="N15" i="2" s="1"/>
  <c r="N14" i="2" s="1"/>
  <c r="N13" i="2" s="1"/>
  <c r="N12" i="2" s="1"/>
  <c r="N11" i="2" s="1"/>
  <c r="N10" i="2" s="1"/>
  <c r="N9" i="2" s="1"/>
  <c r="D9" i="2"/>
  <c r="B60" i="2"/>
  <c r="I60" i="2" l="1"/>
  <c r="I59" i="2" s="1"/>
  <c r="G33" i="2"/>
  <c r="G15" i="2" s="1"/>
  <c r="F81" i="2"/>
  <c r="E50" i="2"/>
  <c r="F49" i="2"/>
  <c r="F48" i="2" s="1"/>
  <c r="F47" i="2" s="1"/>
  <c r="F46" i="2" s="1"/>
  <c r="F45" i="2" s="1"/>
  <c r="F44" i="2" s="1"/>
  <c r="F43" i="2" s="1"/>
  <c r="F42" i="2" s="1"/>
  <c r="F40" i="2" s="1"/>
  <c r="F39" i="2" s="1"/>
  <c r="F38" i="2" s="1"/>
  <c r="F37" i="2" s="1"/>
  <c r="F33" i="2" s="1"/>
  <c r="B50" i="2"/>
  <c r="B35" i="2"/>
  <c r="B25" i="2"/>
  <c r="B15" i="2"/>
  <c r="I58" i="2" l="1"/>
  <c r="P59" i="2"/>
  <c r="B81" i="2"/>
  <c r="E49" i="2"/>
  <c r="E81" i="2"/>
  <c r="C60" i="2"/>
  <c r="C50" i="2"/>
  <c r="C35" i="2"/>
  <c r="C25" i="2"/>
  <c r="C15" i="2"/>
  <c r="C9" i="2"/>
  <c r="D60" i="2"/>
  <c r="N81" i="2"/>
  <c r="D50" i="2"/>
  <c r="D35" i="2"/>
  <c r="D25" i="2"/>
  <c r="D15" i="2"/>
  <c r="G9" i="2"/>
  <c r="M9" i="2"/>
  <c r="G81" i="2" l="1"/>
  <c r="I57" i="2"/>
  <c r="P58" i="2"/>
  <c r="E48" i="2"/>
  <c r="H81" i="2"/>
  <c r="C81" i="2"/>
  <c r="M81" i="2"/>
  <c r="D81" i="2"/>
  <c r="J81" i="2"/>
  <c r="O9" i="2"/>
  <c r="O81" i="2" s="1"/>
  <c r="I56" i="2" l="1"/>
  <c r="P57" i="2"/>
  <c r="E47" i="2"/>
  <c r="I55" i="2" l="1"/>
  <c r="P56" i="2"/>
  <c r="E46" i="2"/>
  <c r="I54" i="2" l="1"/>
  <c r="E45" i="2"/>
  <c r="I53" i="2" l="1"/>
  <c r="P54" i="2"/>
  <c r="E44" i="2"/>
  <c r="I52" i="2" l="1"/>
  <c r="P53" i="2"/>
  <c r="E43" i="2"/>
  <c r="I50" i="2" l="1"/>
  <c r="P52" i="2"/>
  <c r="E42" i="2"/>
  <c r="I81" i="2" l="1"/>
  <c r="I49" i="2"/>
  <c r="E40" i="2"/>
  <c r="I48" i="2" l="1"/>
  <c r="P49" i="2"/>
  <c r="E39" i="2"/>
  <c r="I47" i="2" l="1"/>
  <c r="P48" i="2"/>
  <c r="E38" i="2"/>
  <c r="I46" i="2" l="1"/>
  <c r="P47" i="2"/>
  <c r="E37" i="2"/>
  <c r="I45" i="2" l="1"/>
  <c r="P46" i="2"/>
  <c r="E33" i="2"/>
  <c r="P9" i="2" l="1"/>
  <c r="P81" i="2" s="1"/>
  <c r="I44" i="2"/>
  <c r="P45" i="2"/>
  <c r="I43" i="2" l="1"/>
  <c r="P44" i="2"/>
  <c r="I42" i="2" l="1"/>
  <c r="P43" i="2"/>
  <c r="I40" i="2" l="1"/>
  <c r="P42" i="2"/>
  <c r="I39" i="2" l="1"/>
  <c r="P40" i="2"/>
  <c r="I38" i="2" l="1"/>
  <c r="P39" i="2"/>
  <c r="I37" i="2" l="1"/>
  <c r="P38" i="2"/>
  <c r="I33" i="2" l="1"/>
  <c r="P37" i="2"/>
  <c r="L33" i="2"/>
  <c r="P33" i="2" s="1"/>
</calcChain>
</file>

<file path=xl/sharedStrings.xml><?xml version="1.0" encoding="utf-8"?>
<sst xmlns="http://schemas.openxmlformats.org/spreadsheetml/2006/main" count="108" uniqueCount="105">
  <si>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</si>
  <si>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</si>
  <si>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</si>
  <si>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</si>
  <si>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</si>
  <si>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</si>
  <si>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</si>
  <si>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</si>
  <si>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</si>
  <si>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</si>
  <si>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</si>
  <si>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</si>
  <si>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</si>
  <si>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</si>
  <si>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</si>
  <si>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</si>
  <si>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</si>
  <si>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</si>
  <si>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</si>
  <si>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</si>
  <si>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</si>
  <si>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</si>
  <si>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</si>
  <si>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</si>
  <si>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</si>
  <si>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</si>
  <si>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</si>
  <si>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</si>
  <si>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</si>
  <si>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</si>
  <si>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</si>
  <si>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</si>
  <si>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</si>
  <si>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</si>
  <si>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</si>
  <si>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</si>
  <si>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</si>
  <si>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</si>
  <si>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</si>
  <si>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</si>
  <si>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</si>
  <si>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</si>
  <si>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</si>
  <si>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</si>
  <si>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</si>
  <si>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</si>
  <si>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</si>
  <si>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</si>
  <si>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</si>
  <si>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</si>
  <si>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</si>
  <si>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</si>
  <si>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</si>
  <si>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</si>
  <si>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</si>
  <si>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</si>
  <si>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</si>
  <si>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</si>
  <si>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</si>
  <si>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</si>
  <si>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</si>
  <si>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</si>
  <si>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</si>
  <si>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</si>
  <si>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</si>
  <si>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</si>
  <si>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</si>
  <si>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</si>
  <si>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</si>
  <si>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</si>
  <si>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</si>
  <si>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</si>
  <si>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</si>
  <si>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</si>
  <si>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</si>
  <si>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</si>
  <si>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</si>
  <si>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</si>
  <si>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</si>
  <si>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</si>
  <si>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</si>
  <si>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</si>
  <si>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</si>
  <si>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</si>
  <si>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</si>
  <si>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</si>
  <si>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</si>
  <si>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</si>
  <si>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</si>
  <si>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</si>
  <si>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</si>
  <si>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</si>
  <si>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</si>
  <si>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</si>
  <si>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                            -   </t>
  </si>
  <si>
    <t>Juan Cancio Pérez</t>
  </si>
  <si>
    <t xml:space="preserve"> Ramón E. Contreras Genao </t>
  </si>
  <si>
    <t>Contralor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</si>
  <si>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</si>
  <si>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</si>
  <si>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</si>
  <si>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</si>
  <si>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r>
      <rPr>
        <b/>
        <sz val="10"/>
        <color theme="1"/>
        <rFont val="Arial"/>
        <family val="2"/>
      </rPr>
      <t>1. Presupuesto Aprobado:</t>
    </r>
    <r>
      <rPr>
        <sz val="10"/>
        <color theme="1"/>
        <rFont val="Arial"/>
        <family val="2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</si>
  <si>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0"/>
        <color theme="1"/>
        <rFont val="Arial"/>
        <family val="2"/>
      </rPr>
      <t xml:space="preserve">2. Presupuesto Modificado: </t>
    </r>
    <r>
      <rPr>
        <sz val="10"/>
        <color theme="1"/>
        <rFont val="Arial"/>
        <family val="2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</si>
  <si>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Arial"/>
        <family val="2"/>
      </rPr>
      <t xml:space="preserve">3.Presupuesto Devengado: </t>
    </r>
    <r>
      <rPr>
        <sz val="10"/>
        <color theme="1"/>
        <rFont val="Arial"/>
        <family val="2"/>
      </rPr>
      <t>Se refiere al reconocimiento de las obligaciones a terceros generado por la recepción de Bienes y Servicios.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</si>
</sst>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165" fontId="0" fillId="0" borderId="0" xfId="0" applyNumberFormat="1"/>
    <xf numFmtId="0" fontId="0" fillId="0" borderId="4" xfId="0" applyBorder="1"/>
    <xf numFmtId="164" fontId="0" fillId="0" borderId="0" xfId="1" applyFont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3" fontId="0" fillId="0" borderId="0" xfId="0" applyNumberFormat="1"/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indent="7"/>
    </xf>
    <xf numFmtId="0" fontId="5" fillId="0" borderId="0" xfId="0" applyFont="1" applyAlignment="1">
      <alignment horizontal="left" vertical="center" indent="10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left"/>
    </xf>
    <xf numFmtId="164" fontId="11" fillId="0" borderId="0" xfId="1" applyFont="1"/>
    <xf numFmtId="164" fontId="11" fillId="0" borderId="0" xfId="1" applyFont="1" applyAlignment="1">
      <alignment vertical="center" wrapText="1"/>
    </xf>
    <xf numFmtId="164" fontId="11" fillId="0" borderId="0" xfId="1" applyFont="1" applyAlignment="1">
      <alignment wrapText="1"/>
    </xf>
    <xf numFmtId="164" fontId="2" fillId="0" borderId="0" xfId="1" applyFont="1" applyAlignment="1">
      <alignment vertical="center" wrapText="1"/>
    </xf>
    <xf numFmtId="164" fontId="1" fillId="0" borderId="0" xfId="1" applyFont="1"/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top" readingOrder="1"/>
    </xf>
    <xf numFmtId="0" fontId="9" fillId="0" borderId="0" xfId="0" applyFont="1" applyAlignment="1">
      <alignment horizontal="center" vertical="top" readingOrder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top" readingOrder="1"/>
    </xf>
    <xf numFmtId="0" fontId="10" fillId="0" borderId="0" xfId="0" applyFont="1" applyAlignment="1">
      <alignment horizontal="center" vertical="top" readingOrder="1"/>
    </xf>
    <xf numFmtId="0" fontId="10" fillId="0" borderId="0" xfId="0" applyFont="1" applyBorder="1" applyAlignment="1">
      <alignment horizontal="center" vertical="top" wrapText="1" readingOrder="1"/>
    </xf>
    <xf numFmtId="0" fontId="2" fillId="2" borderId="14" xfId="0" applyFont="1" applyFill="1" applyBorder="1" applyAlignment="1">
      <alignment horizontal="left" vertical="center"/>
    </xf>
    <xf numFmtId="164" fontId="2" fillId="2" borderId="14" xfId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left"/>
    </xf>
    <xf numFmtId="165" fontId="2" fillId="0" borderId="14" xfId="0" applyNumberFormat="1" applyFont="1" applyBorder="1"/>
    <xf numFmtId="0" fontId="2" fillId="2" borderId="2" xfId="0" applyFont="1" applyFill="1" applyBorder="1" applyAlignment="1">
      <alignment vertical="center"/>
    </xf>
    <xf numFmtId="165" fontId="2" fillId="2" borderId="2" xfId="0" applyNumberFormat="1" applyFont="1" applyFill="1" applyBorder="1"/>
    <xf numFmtId="164" fontId="2" fillId="2" borderId="2" xfId="0" applyNumberFormat="1" applyFont="1" applyFill="1" applyBorder="1"/>
    <xf numFmtId="164" fontId="2" fillId="2" borderId="2" xfId="1" applyFont="1" applyFill="1" applyBorder="1"/>
    <xf numFmtId="0" fontId="0" fillId="3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0</xdr:col>
      <xdr:colOff>2181224</xdr:colOff>
      <xdr:row>4</xdr:row>
      <xdr:rowOff>57150</xdr:rowOff>
    </xdr:to>
    <xdr:pic>
      <xdr:nvPicPr>
        <xdr:cNvPr id="4" name="Imagen 3" descr="sipen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2114549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6"/>
  <sheetViews>
    <sheetView showGridLines="0" tabSelected="1" view="pageBreakPreview" zoomScale="70" zoomScaleNormal="100" zoomScaleSheetLayoutView="70" workbookViewId="0">
      <selection activeCell="B20" sqref="B20"/>
    </sheetView>
  </sheetViews>
  <sheetFormatPr baseColWidth="10" defaultColWidth="11.42578125" defaultRowHeight="15" x14ac:dyDescent="0.25"/>
  <cols>
    <col min="1" max="1" width="67.28515625" customWidth="1"/>
    <col min="2" max="2" width="21.28515625" customWidth="1"/>
    <col min="3" max="3" width="13.5703125" customWidth="1"/>
    <col min="4" max="12" width="20.42578125" customWidth="1"/>
    <col min="13" max="13" width="8.5703125" customWidth="1"/>
    <col min="14" max="14" width="8.28515625" customWidth="1"/>
    <col min="15" max="15" width="9.5703125" customWidth="1"/>
    <col min="16" max="16" width="21.85546875" bestFit="1" customWidth="1"/>
  </cols>
  <sheetData>
    <row r="1" spans="1:17" ht="28.5" customHeight="1" x14ac:dyDescent="0.25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21" customHeight="1" x14ac:dyDescent="0.25">
      <c r="A2" s="40" t="s">
        <v>93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2">
        <v>2022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7" ht="15.75" customHeight="1" x14ac:dyDescent="0.25">
      <c r="A4" s="44" t="s">
        <v>90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7" ht="15.75" customHeight="1" x14ac:dyDescent="0.25">
      <c r="A5" s="46" t="s">
        <v>75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 ht="25.5" customHeight="1" x14ac:dyDescent="0.25">
      <c r="A6" s="47" t="s">
        <v>65</v>
      </c>
      <c r="B6" s="48" t="s">
        <v>92</v>
      </c>
      <c r="C6" s="48" t="s">
        <v>91</v>
      </c>
      <c r="D6" s="49" t="s">
        <v>89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7" x14ac:dyDescent="0.25">
      <c r="A7" s="47"/>
      <c r="B7" s="48"/>
      <c r="C7" s="48"/>
      <c r="D7" s="50" t="s">
        <v>77</v>
      </c>
      <c r="E7" s="50" t="s">
        <v>78</v>
      </c>
      <c r="F7" s="50" t="s">
        <v>79</v>
      </c>
      <c r="G7" s="50" t="s">
        <v>80</v>
      </c>
      <c r="H7" s="50" t="s">
        <v>81</v>
      </c>
      <c r="I7" s="50" t="s">
        <v>82</v>
      </c>
      <c r="J7" s="50" t="s">
        <v>83</v>
      </c>
      <c r="K7" s="50" t="s">
        <v>84</v>
      </c>
      <c r="L7" s="50" t="s">
        <v>85</v>
      </c>
      <c r="M7" s="50" t="s">
        <v>86</v>
      </c>
      <c r="N7" s="50" t="s">
        <v>87</v>
      </c>
      <c r="O7" s="50" t="s">
        <v>88</v>
      </c>
      <c r="P7" s="50" t="s">
        <v>76</v>
      </c>
    </row>
    <row r="8" spans="1:17" x14ac:dyDescent="0.25">
      <c r="A8" s="51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7" s="9" customFormat="1" x14ac:dyDescent="0.25">
      <c r="A9" s="2" t="s">
        <v>1</v>
      </c>
      <c r="B9" s="8">
        <f>+SUM(B10:B14)</f>
        <v>381014859.82999998</v>
      </c>
      <c r="C9" s="8">
        <f t="shared" ref="C9" si="0">+SUM(C10:C14)</f>
        <v>0</v>
      </c>
      <c r="D9" s="8">
        <f>+SUM(D10:D14)</f>
        <v>31524107.669999998</v>
      </c>
      <c r="E9" s="8">
        <f>+E10+E11+E12+E13+E14</f>
        <v>30249608.050000001</v>
      </c>
      <c r="F9" s="8">
        <f>+F10+F11+F12+F13+F14</f>
        <v>32603332.269999996</v>
      </c>
      <c r="G9" s="8">
        <f t="shared" ref="G9:O9" si="1">+SUM(G10:G14)</f>
        <v>31474096.710000001</v>
      </c>
      <c r="H9" s="8">
        <f>+SUM(H10:H14)</f>
        <v>30919974.649999999</v>
      </c>
      <c r="I9" s="8">
        <f>+SUM(I10:I14)</f>
        <v>29938144.169999998</v>
      </c>
      <c r="J9" s="8">
        <f>+SUM(J10:J14)</f>
        <v>41899099.57</v>
      </c>
      <c r="K9" s="8">
        <f>+SUM(K10:K14)</f>
        <v>58300138.659999996</v>
      </c>
      <c r="L9" s="8">
        <f>+SUM(L10:L14)</f>
        <v>28932419.390000001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ref="P9:P32" si="2">+D9+E9+F9+G9+H9+I9+J9+K9+L9+M9+N9+O9</f>
        <v>315840921.13999999</v>
      </c>
    </row>
    <row r="10" spans="1:17" x14ac:dyDescent="0.25">
      <c r="A10" s="3" t="s">
        <v>2</v>
      </c>
      <c r="B10" s="7">
        <v>263021889</v>
      </c>
      <c r="C10" s="4"/>
      <c r="D10" s="6">
        <v>22397343.300000001</v>
      </c>
      <c r="E10" s="17">
        <v>21435578.510000002</v>
      </c>
      <c r="F10" s="7">
        <v>23249365.899999999</v>
      </c>
      <c r="G10" s="21">
        <v>22726240.73</v>
      </c>
      <c r="H10" s="7">
        <v>22301536.93</v>
      </c>
      <c r="I10" s="7">
        <v>20455606.280000001</v>
      </c>
      <c r="J10" s="7">
        <v>20132762.170000002</v>
      </c>
      <c r="K10" s="7">
        <v>19869568.170000002</v>
      </c>
      <c r="L10" s="7">
        <v>20058738.199999999</v>
      </c>
      <c r="M10" s="8">
        <f t="shared" ref="M10" si="3">+SUM(M11:M15)</f>
        <v>0</v>
      </c>
      <c r="N10" s="8">
        <f t="shared" ref="N10:O10" si="4">+SUM(N11:N15)</f>
        <v>0</v>
      </c>
      <c r="O10" s="8">
        <f t="shared" si="4"/>
        <v>0</v>
      </c>
      <c r="P10" s="7">
        <f t="shared" si="2"/>
        <v>192626740.19</v>
      </c>
    </row>
    <row r="11" spans="1:17" x14ac:dyDescent="0.25">
      <c r="A11" s="3" t="s">
        <v>3</v>
      </c>
      <c r="B11" s="7">
        <v>39255979.68</v>
      </c>
      <c r="C11" s="4"/>
      <c r="D11" s="6">
        <v>3294742.99</v>
      </c>
      <c r="E11" s="17">
        <v>2845179.31</v>
      </c>
      <c r="F11" s="7">
        <v>2980278.58</v>
      </c>
      <c r="G11" s="7">
        <v>2395747.36</v>
      </c>
      <c r="H11" s="7">
        <v>2224382.8199999998</v>
      </c>
      <c r="I11" s="7">
        <v>2865637.56</v>
      </c>
      <c r="J11" s="7">
        <v>2920743.8</v>
      </c>
      <c r="K11" s="7">
        <v>2673438.7000000002</v>
      </c>
      <c r="L11" s="7">
        <v>4038022.04</v>
      </c>
      <c r="M11" s="8">
        <f t="shared" ref="M11" si="5">+SUM(M12:M16)</f>
        <v>0</v>
      </c>
      <c r="N11" s="8">
        <f t="shared" ref="N11:O11" si="6">+SUM(N12:N16)</f>
        <v>0</v>
      </c>
      <c r="O11" s="8">
        <f t="shared" si="6"/>
        <v>0</v>
      </c>
      <c r="P11" s="7">
        <f t="shared" si="2"/>
        <v>26238173.16</v>
      </c>
    </row>
    <row r="12" spans="1:17" x14ac:dyDescent="0.25">
      <c r="A12" s="3" t="s">
        <v>4</v>
      </c>
      <c r="B12" s="7">
        <v>2418571</v>
      </c>
      <c r="C12" s="4"/>
      <c r="D12" s="6">
        <v>0</v>
      </c>
      <c r="E12" s="17">
        <v>130830</v>
      </c>
      <c r="F12" s="7">
        <v>48000</v>
      </c>
      <c r="G12" s="7">
        <v>48000</v>
      </c>
      <c r="H12" s="7">
        <v>93000</v>
      </c>
      <c r="I12" s="7">
        <v>234020</v>
      </c>
      <c r="J12" s="7">
        <v>60000</v>
      </c>
      <c r="K12" s="7">
        <v>60000</v>
      </c>
      <c r="L12" s="7">
        <v>0</v>
      </c>
      <c r="M12" s="8">
        <f t="shared" ref="M12" si="7">+SUM(M13:M17)</f>
        <v>0</v>
      </c>
      <c r="N12" s="8">
        <f t="shared" ref="N12:O12" si="8">+SUM(N13:N17)</f>
        <v>0</v>
      </c>
      <c r="O12" s="8">
        <f t="shared" si="8"/>
        <v>0</v>
      </c>
      <c r="P12" s="7">
        <f t="shared" si="2"/>
        <v>673850</v>
      </c>
      <c r="Q12" s="5"/>
    </row>
    <row r="13" spans="1:17" x14ac:dyDescent="0.25">
      <c r="A13" s="3" t="s">
        <v>5</v>
      </c>
      <c r="B13" s="7">
        <v>54816754</v>
      </c>
      <c r="C13" s="4"/>
      <c r="D13" s="6">
        <v>3780351.68</v>
      </c>
      <c r="E13" s="17">
        <v>3753891.69</v>
      </c>
      <c r="F13" s="7">
        <v>4111334.55</v>
      </c>
      <c r="G13" s="7">
        <v>4099292.07</v>
      </c>
      <c r="H13" s="7">
        <v>4103282.07</v>
      </c>
      <c r="I13" s="7">
        <v>4155550.81</v>
      </c>
      <c r="J13" s="7">
        <v>16587664.34</v>
      </c>
      <c r="K13" s="7">
        <v>33483291.789999999</v>
      </c>
      <c r="L13" s="7">
        <v>2678828.46</v>
      </c>
      <c r="M13" s="8">
        <f t="shared" ref="M13" si="9">+SUM(M14:M18)</f>
        <v>0</v>
      </c>
      <c r="N13" s="8">
        <f t="shared" ref="N13:O13" si="10">+SUM(N14:N18)</f>
        <v>0</v>
      </c>
      <c r="O13" s="8">
        <f t="shared" si="10"/>
        <v>0</v>
      </c>
      <c r="P13" s="7">
        <f t="shared" si="2"/>
        <v>76753487.459999993</v>
      </c>
    </row>
    <row r="14" spans="1:17" x14ac:dyDescent="0.25">
      <c r="A14" s="3" t="s">
        <v>6</v>
      </c>
      <c r="B14" s="7">
        <v>21501666.149999999</v>
      </c>
      <c r="C14" s="4"/>
      <c r="D14" s="6">
        <v>2051669.7</v>
      </c>
      <c r="E14" s="17">
        <v>2084128.54</v>
      </c>
      <c r="F14" s="7">
        <v>2214353.2400000002</v>
      </c>
      <c r="G14" s="7">
        <v>2204816.5499999998</v>
      </c>
      <c r="H14" s="7">
        <v>2197772.83</v>
      </c>
      <c r="I14" s="7">
        <v>2227329.52</v>
      </c>
      <c r="J14" s="7">
        <v>2197929.2599999998</v>
      </c>
      <c r="K14" s="7">
        <v>2213840</v>
      </c>
      <c r="L14" s="7">
        <v>2156830.69</v>
      </c>
      <c r="M14" s="8">
        <f t="shared" ref="M14" si="11">+SUM(M15:M19)</f>
        <v>0</v>
      </c>
      <c r="N14" s="8">
        <f t="shared" ref="N14:O14" si="12">+SUM(N15:N19)</f>
        <v>0</v>
      </c>
      <c r="O14" s="8">
        <f t="shared" si="12"/>
        <v>0</v>
      </c>
      <c r="P14" s="7">
        <f t="shared" si="2"/>
        <v>19548670.330000002</v>
      </c>
    </row>
    <row r="15" spans="1:17" x14ac:dyDescent="0.25">
      <c r="A15" s="2" t="s">
        <v>7</v>
      </c>
      <c r="B15" s="8">
        <f t="shared" ref="B15:C15" si="13">+SUM(B16:B24)</f>
        <v>60745827</v>
      </c>
      <c r="C15" s="8">
        <f t="shared" si="13"/>
        <v>0</v>
      </c>
      <c r="D15" s="8">
        <f>+SUM(D16:D24)</f>
        <v>2559585.08</v>
      </c>
      <c r="E15" s="20">
        <f>+E16+E17+E18+E19+E20+E21+E22+E23+E24</f>
        <v>3438524.22</v>
      </c>
      <c r="F15" s="8">
        <f>+F16+F17+F18+F19+F20+F21+F22+F23+F24</f>
        <v>3045952.38</v>
      </c>
      <c r="G15" s="8">
        <f>+G16+G17+G18+G19+G20+G21+G22+G23+G24</f>
        <v>2539508.06</v>
      </c>
      <c r="H15" s="8">
        <f>+SUM(H16:H24)</f>
        <v>3331629.6800000006</v>
      </c>
      <c r="I15" s="8">
        <f>+SUM(I16:I24)</f>
        <v>4895546.3</v>
      </c>
      <c r="J15" s="8">
        <f>+SUM(J16:J24)</f>
        <v>3203469.92</v>
      </c>
      <c r="K15" s="8">
        <f>+SUM(K16:K24)</f>
        <v>4123232.82</v>
      </c>
      <c r="L15" s="8">
        <f>+SUM(L16:L24)</f>
        <v>5061980.33</v>
      </c>
      <c r="M15" s="8">
        <f t="shared" ref="M15" si="14">+SUM(M16:M20)</f>
        <v>0</v>
      </c>
      <c r="N15" s="8">
        <f t="shared" ref="N15:O15" si="15">+SUM(N16:N20)</f>
        <v>0</v>
      </c>
      <c r="O15" s="8">
        <f t="shared" si="15"/>
        <v>0</v>
      </c>
      <c r="P15" s="8">
        <f t="shared" si="2"/>
        <v>32199428.789999999</v>
      </c>
    </row>
    <row r="16" spans="1:17" x14ac:dyDescent="0.25">
      <c r="A16" s="3" t="s">
        <v>8</v>
      </c>
      <c r="B16" s="7">
        <v>8089061</v>
      </c>
      <c r="C16" s="4"/>
      <c r="D16" s="6">
        <v>447131.55</v>
      </c>
      <c r="E16" s="18">
        <v>451535.11</v>
      </c>
      <c r="F16" s="7">
        <v>627399.68999999994</v>
      </c>
      <c r="G16" s="7">
        <v>536692.99</v>
      </c>
      <c r="H16" s="7">
        <v>579610.53</v>
      </c>
      <c r="I16" s="7">
        <v>561142.86</v>
      </c>
      <c r="J16" s="7">
        <v>536125.93000000005</v>
      </c>
      <c r="K16" s="7">
        <v>564287.52</v>
      </c>
      <c r="L16" s="7">
        <v>576502.81999999995</v>
      </c>
      <c r="M16" s="8">
        <f t="shared" ref="M16" si="16">+SUM(M17:M21)</f>
        <v>0</v>
      </c>
      <c r="N16" s="8">
        <f t="shared" ref="N16:O16" si="17">+SUM(N17:N21)</f>
        <v>0</v>
      </c>
      <c r="O16" s="8">
        <f t="shared" si="17"/>
        <v>0</v>
      </c>
      <c r="P16" s="7">
        <f t="shared" si="2"/>
        <v>4880429</v>
      </c>
    </row>
    <row r="17" spans="1:16" x14ac:dyDescent="0.25">
      <c r="A17" s="3" t="s">
        <v>9</v>
      </c>
      <c r="B17" s="7">
        <v>7867200</v>
      </c>
      <c r="C17" s="4"/>
      <c r="D17" s="6">
        <v>452714.84</v>
      </c>
      <c r="E17" s="18">
        <v>675651.01</v>
      </c>
      <c r="F17" s="7">
        <v>885967.8</v>
      </c>
      <c r="G17" s="7">
        <v>373348.65</v>
      </c>
      <c r="H17" s="7">
        <v>663128.4</v>
      </c>
      <c r="I17" s="7">
        <v>1482887.65</v>
      </c>
      <c r="J17" s="7">
        <v>479960</v>
      </c>
      <c r="K17" s="7">
        <v>974294.4</v>
      </c>
      <c r="L17" s="7">
        <v>909586.81</v>
      </c>
      <c r="M17" s="8">
        <f t="shared" ref="M17" si="18">+SUM(M18:M22)</f>
        <v>0</v>
      </c>
      <c r="N17" s="8">
        <f t="shared" ref="N17:O17" si="19">+SUM(N18:N22)</f>
        <v>0</v>
      </c>
      <c r="O17" s="8">
        <f t="shared" si="19"/>
        <v>0</v>
      </c>
      <c r="P17" s="7">
        <f t="shared" si="2"/>
        <v>6897539.5600000005</v>
      </c>
    </row>
    <row r="18" spans="1:16" x14ac:dyDescent="0.25">
      <c r="A18" s="3" t="s">
        <v>10</v>
      </c>
      <c r="B18" s="7">
        <v>2892829</v>
      </c>
      <c r="C18" s="4"/>
      <c r="D18" s="6">
        <v>3800</v>
      </c>
      <c r="E18" s="17">
        <v>191403.44</v>
      </c>
      <c r="F18" s="7">
        <v>3800</v>
      </c>
      <c r="G18" s="7">
        <v>0</v>
      </c>
      <c r="H18" s="7">
        <v>113739.54</v>
      </c>
      <c r="I18" s="7">
        <v>426900</v>
      </c>
      <c r="J18" s="7">
        <v>0</v>
      </c>
      <c r="K18" s="7">
        <v>0</v>
      </c>
      <c r="L18" s="7">
        <v>0</v>
      </c>
      <c r="M18" s="8">
        <f t="shared" ref="M18" si="20">+SUM(M19:M23)</f>
        <v>0</v>
      </c>
      <c r="N18" s="8">
        <f t="shared" ref="N18:O18" si="21">+SUM(N19:N23)</f>
        <v>0</v>
      </c>
      <c r="O18" s="8">
        <f t="shared" si="21"/>
        <v>0</v>
      </c>
      <c r="P18" s="7">
        <f t="shared" si="2"/>
        <v>739642.98</v>
      </c>
    </row>
    <row r="19" spans="1:16" x14ac:dyDescent="0.25">
      <c r="A19" s="3" t="s">
        <v>11</v>
      </c>
      <c r="B19" s="7">
        <v>2176037</v>
      </c>
      <c r="C19" s="4"/>
      <c r="D19" s="6">
        <v>0</v>
      </c>
      <c r="E19" s="18">
        <v>60</v>
      </c>
      <c r="F19" s="7">
        <v>120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 t="shared" ref="M19" si="22">+SUM(M20:M24)</f>
        <v>0</v>
      </c>
      <c r="N19" s="8">
        <f t="shared" ref="N19:O19" si="23">+SUM(N20:N24)</f>
        <v>0</v>
      </c>
      <c r="O19" s="8">
        <f t="shared" si="23"/>
        <v>0</v>
      </c>
      <c r="P19" s="7">
        <f t="shared" si="2"/>
        <v>180</v>
      </c>
    </row>
    <row r="20" spans="1:16" x14ac:dyDescent="0.25">
      <c r="A20" s="3" t="s">
        <v>12</v>
      </c>
      <c r="B20" s="7">
        <v>4074427</v>
      </c>
      <c r="C20" s="4"/>
      <c r="D20" s="6">
        <v>531630.97</v>
      </c>
      <c r="E20" s="18">
        <v>415337.58</v>
      </c>
      <c r="F20" s="7">
        <v>95433.68</v>
      </c>
      <c r="G20" s="7">
        <v>95433.68</v>
      </c>
      <c r="H20" s="7">
        <v>333290.39</v>
      </c>
      <c r="I20" s="7">
        <v>727533.44</v>
      </c>
      <c r="J20" s="7">
        <v>95433.63</v>
      </c>
      <c r="K20" s="7">
        <v>95433.68</v>
      </c>
      <c r="L20" s="7">
        <v>1204558.97</v>
      </c>
      <c r="M20" s="8">
        <f t="shared" ref="M20" si="24">+SUM(M21:M25)</f>
        <v>0</v>
      </c>
      <c r="N20" s="8">
        <f t="shared" ref="N20:O20" si="25">+SUM(N21:N25)</f>
        <v>0</v>
      </c>
      <c r="O20" s="8">
        <f t="shared" si="25"/>
        <v>0</v>
      </c>
      <c r="P20" s="7">
        <f t="shared" si="2"/>
        <v>3594086.0199999996</v>
      </c>
    </row>
    <row r="21" spans="1:16" x14ac:dyDescent="0.25">
      <c r="A21" s="3" t="s">
        <v>13</v>
      </c>
      <c r="B21" s="7">
        <v>5050381</v>
      </c>
      <c r="C21" s="4"/>
      <c r="D21" s="6">
        <v>341907.96</v>
      </c>
      <c r="E21" s="18">
        <v>343565.73</v>
      </c>
      <c r="F21" s="7">
        <v>340572.89</v>
      </c>
      <c r="G21" s="7">
        <v>340572.89</v>
      </c>
      <c r="H21" s="7">
        <v>340572.89</v>
      </c>
      <c r="I21" s="7">
        <v>340572.89</v>
      </c>
      <c r="J21" s="7">
        <v>340572.89</v>
      </c>
      <c r="K21" s="7">
        <v>340572.89</v>
      </c>
      <c r="L21" s="7">
        <v>329890.8</v>
      </c>
      <c r="M21" s="8">
        <f t="shared" ref="M21" si="26">+SUM(M22:M26)</f>
        <v>0</v>
      </c>
      <c r="N21" s="8">
        <f t="shared" ref="N21:O21" si="27">+SUM(N22:N26)</f>
        <v>0</v>
      </c>
      <c r="O21" s="8">
        <f t="shared" si="27"/>
        <v>0</v>
      </c>
      <c r="P21" s="7">
        <f t="shared" si="2"/>
        <v>3058801.83</v>
      </c>
    </row>
    <row r="22" spans="1:16" x14ac:dyDescent="0.25">
      <c r="A22" s="3" t="s">
        <v>14</v>
      </c>
      <c r="B22" s="7">
        <v>7325666</v>
      </c>
      <c r="C22" s="4"/>
      <c r="D22" s="6">
        <v>16402</v>
      </c>
      <c r="E22" s="19">
        <v>25566.27</v>
      </c>
      <c r="F22" s="7">
        <v>32747.360000000001</v>
      </c>
      <c r="G22" s="7">
        <v>17759</v>
      </c>
      <c r="H22" s="7">
        <v>13988.45</v>
      </c>
      <c r="I22" s="7">
        <v>20593.259999999998</v>
      </c>
      <c r="J22" s="7">
        <v>113593.39</v>
      </c>
      <c r="K22" s="7">
        <v>92568.45</v>
      </c>
      <c r="L22" s="7">
        <v>503123.23</v>
      </c>
      <c r="M22" s="8">
        <f t="shared" ref="M22" si="28">+SUM(M23:M27)</f>
        <v>0</v>
      </c>
      <c r="N22" s="8">
        <f t="shared" ref="N22:O22" si="29">+SUM(N23:N27)</f>
        <v>0</v>
      </c>
      <c r="O22" s="8">
        <f t="shared" si="29"/>
        <v>0</v>
      </c>
      <c r="P22" s="7">
        <f t="shared" si="2"/>
        <v>836341.40999999992</v>
      </c>
    </row>
    <row r="23" spans="1:16" x14ac:dyDescent="0.25">
      <c r="A23" s="3" t="s">
        <v>15</v>
      </c>
      <c r="B23" s="7">
        <v>20670226</v>
      </c>
      <c r="C23" s="4"/>
      <c r="D23" s="6">
        <v>567396.31000000006</v>
      </c>
      <c r="E23" s="19">
        <v>1133840.8500000001</v>
      </c>
      <c r="F23" s="7">
        <v>858330.95</v>
      </c>
      <c r="G23" s="7">
        <v>970169.48</v>
      </c>
      <c r="H23" s="7">
        <v>1000161.92</v>
      </c>
      <c r="I23" s="7">
        <v>1133187.32</v>
      </c>
      <c r="J23" s="7">
        <v>1169971.4099999999</v>
      </c>
      <c r="K23" s="7">
        <v>1839720.53</v>
      </c>
      <c r="L23" s="7">
        <v>1338096.3400000001</v>
      </c>
      <c r="M23" s="8">
        <f t="shared" ref="M23" si="30">+SUM(M24:M28)</f>
        <v>0</v>
      </c>
      <c r="N23" s="8">
        <f t="shared" ref="N23:O23" si="31">+SUM(N24:N28)</f>
        <v>0</v>
      </c>
      <c r="O23" s="8">
        <f t="shared" si="31"/>
        <v>0</v>
      </c>
      <c r="P23" s="7">
        <f t="shared" si="2"/>
        <v>10010875.110000001</v>
      </c>
    </row>
    <row r="24" spans="1:16" x14ac:dyDescent="0.25">
      <c r="A24" s="3" t="s">
        <v>16</v>
      </c>
      <c r="B24" s="7">
        <v>2600000</v>
      </c>
      <c r="C24" s="4"/>
      <c r="D24" s="6">
        <v>198601.45</v>
      </c>
      <c r="E24" s="19">
        <v>201564.23</v>
      </c>
      <c r="F24" s="7">
        <v>201580.01</v>
      </c>
      <c r="G24" s="7">
        <v>205531.37</v>
      </c>
      <c r="H24" s="7">
        <v>287137.56</v>
      </c>
      <c r="I24" s="7">
        <v>202728.88</v>
      </c>
      <c r="J24" s="7">
        <v>467812.67</v>
      </c>
      <c r="K24" s="7">
        <v>216355.35</v>
      </c>
      <c r="L24" s="7">
        <v>200221.36</v>
      </c>
      <c r="M24" s="8">
        <f t="shared" ref="M24" si="32">+SUM(M25:M29)</f>
        <v>0</v>
      </c>
      <c r="N24" s="8">
        <f t="shared" ref="N24:O24" si="33">+SUM(N25:N29)</f>
        <v>0</v>
      </c>
      <c r="O24" s="8">
        <f t="shared" si="33"/>
        <v>0</v>
      </c>
      <c r="P24" s="7">
        <f t="shared" si="2"/>
        <v>2181532.88</v>
      </c>
    </row>
    <row r="25" spans="1:16" x14ac:dyDescent="0.25">
      <c r="A25" s="2" t="s">
        <v>17</v>
      </c>
      <c r="B25" s="8">
        <f t="shared" ref="B25:C25" si="34">+SUM(B26:B34)</f>
        <v>15390158</v>
      </c>
      <c r="C25" s="8">
        <f t="shared" si="34"/>
        <v>0</v>
      </c>
      <c r="D25" s="8">
        <f>+SUM(D26:D34)</f>
        <v>513276.97</v>
      </c>
      <c r="E25" s="8">
        <f>+E26+E27+E28+E29+E30+E31+E32+E34</f>
        <v>678504.94</v>
      </c>
      <c r="F25" s="8">
        <f>+F26+F27+F28+F29+F30+F31+F32+F34</f>
        <v>759689.34000000008</v>
      </c>
      <c r="G25" s="8">
        <f>+G26+G27+G28+G29+G30+G31+G32+G34</f>
        <v>810868.6</v>
      </c>
      <c r="H25" s="8">
        <f>+H26+H27+H28+H29+H30+H31+H32+H34</f>
        <v>625244.97</v>
      </c>
      <c r="I25" s="8">
        <f>+I26+I27+I28+I29+I30+I32+I34</f>
        <v>769474.4</v>
      </c>
      <c r="J25" s="8">
        <f>+J26+J27+J28+J30+J29+J32+J34</f>
        <v>662478.85000000009</v>
      </c>
      <c r="K25" s="8">
        <f>+K26+K27+K28+K29+K30+K31+K32+K34</f>
        <v>732668.9800000001</v>
      </c>
      <c r="L25" s="8">
        <f>+L26+L27+L29+L28+L30+L32+L34</f>
        <v>1013392.5800000001</v>
      </c>
      <c r="M25" s="8">
        <f t="shared" ref="M25" si="35">+SUM(M26:M30)</f>
        <v>0</v>
      </c>
      <c r="N25" s="8">
        <f t="shared" ref="N25:O25" si="36">+SUM(N26:N30)</f>
        <v>0</v>
      </c>
      <c r="O25" s="8">
        <f t="shared" si="36"/>
        <v>0</v>
      </c>
      <c r="P25" s="8">
        <f t="shared" si="2"/>
        <v>6565599.6300000008</v>
      </c>
    </row>
    <row r="26" spans="1:16" x14ac:dyDescent="0.25">
      <c r="A26" s="3" t="s">
        <v>18</v>
      </c>
      <c r="B26" s="7">
        <v>2693176</v>
      </c>
      <c r="C26" s="4"/>
      <c r="D26" s="6">
        <v>29051.62</v>
      </c>
      <c r="E26" s="7">
        <v>29313.85</v>
      </c>
      <c r="F26" s="7">
        <v>40542.980000000003</v>
      </c>
      <c r="G26" s="7">
        <v>74863.539999999994</v>
      </c>
      <c r="H26" s="7">
        <v>43100.37</v>
      </c>
      <c r="I26" s="7">
        <v>39725.68</v>
      </c>
      <c r="J26" s="7">
        <v>31992.59</v>
      </c>
      <c r="K26" s="7">
        <v>42126.26</v>
      </c>
      <c r="L26" s="7">
        <v>109798.62</v>
      </c>
      <c r="M26" s="8">
        <f t="shared" ref="M26" si="37">+SUM(M27:M31)</f>
        <v>0</v>
      </c>
      <c r="N26" s="8">
        <f t="shared" ref="N26:O26" si="38">+SUM(N27:N31)</f>
        <v>0</v>
      </c>
      <c r="O26" s="8">
        <f t="shared" si="38"/>
        <v>0</v>
      </c>
      <c r="P26" s="7">
        <f t="shared" si="2"/>
        <v>440515.51</v>
      </c>
    </row>
    <row r="27" spans="1:16" x14ac:dyDescent="0.25">
      <c r="A27" s="3" t="s">
        <v>19</v>
      </c>
      <c r="B27" s="7">
        <v>700223</v>
      </c>
      <c r="C27" s="4"/>
      <c r="D27" s="6">
        <v>305.62</v>
      </c>
      <c r="E27" s="7">
        <v>184.08</v>
      </c>
      <c r="F27" s="7">
        <v>663.16</v>
      </c>
      <c r="G27" s="7">
        <v>379.97</v>
      </c>
      <c r="H27" s="7">
        <v>688.54</v>
      </c>
      <c r="I27" s="7">
        <v>79529.06</v>
      </c>
      <c r="J27" s="7">
        <v>601.79999999999995</v>
      </c>
      <c r="K27" s="7">
        <v>495.6</v>
      </c>
      <c r="L27" s="7">
        <v>325.10000000000002</v>
      </c>
      <c r="M27" s="8">
        <f t="shared" ref="M27" si="39">+SUM(M28:M32)</f>
        <v>0</v>
      </c>
      <c r="N27" s="8">
        <f t="shared" ref="N27:O27" si="40">+SUM(N28:N32)</f>
        <v>0</v>
      </c>
      <c r="O27" s="8">
        <f t="shared" si="40"/>
        <v>0</v>
      </c>
      <c r="P27" s="7">
        <f t="shared" si="2"/>
        <v>83172.930000000008</v>
      </c>
    </row>
    <row r="28" spans="1:16" x14ac:dyDescent="0.25">
      <c r="A28" s="3" t="s">
        <v>20</v>
      </c>
      <c r="B28" s="7">
        <v>1058525</v>
      </c>
      <c r="C28" s="4"/>
      <c r="D28" s="6">
        <v>23579.89</v>
      </c>
      <c r="E28" s="7">
        <v>100072.57</v>
      </c>
      <c r="F28" s="7">
        <v>38254.699999999997</v>
      </c>
      <c r="G28" s="7">
        <v>60608.14</v>
      </c>
      <c r="H28" s="7">
        <v>49195.3</v>
      </c>
      <c r="I28" s="7">
        <v>42784.38</v>
      </c>
      <c r="J28" s="7">
        <v>36861.26</v>
      </c>
      <c r="K28" s="7">
        <v>58338.55</v>
      </c>
      <c r="L28" s="7">
        <v>64854.73</v>
      </c>
      <c r="M28" s="8">
        <f t="shared" ref="M28" si="41">+SUM(M29:M33)</f>
        <v>0</v>
      </c>
      <c r="N28" s="8">
        <f t="shared" ref="N28:O28" si="42">+SUM(N29:N33)</f>
        <v>0</v>
      </c>
      <c r="O28" s="8">
        <f t="shared" si="42"/>
        <v>0</v>
      </c>
      <c r="P28" s="7">
        <f t="shared" si="2"/>
        <v>474549.51999999996</v>
      </c>
    </row>
    <row r="29" spans="1:16" x14ac:dyDescent="0.25">
      <c r="A29" s="3" t="s">
        <v>21</v>
      </c>
      <c r="B29" s="7">
        <v>800000</v>
      </c>
      <c r="C29" s="4"/>
      <c r="D29" s="6">
        <v>8915.49</v>
      </c>
      <c r="E29" s="7">
        <v>1239</v>
      </c>
      <c r="F29" s="7">
        <v>21692.400000000001</v>
      </c>
      <c r="G29" s="7">
        <v>826</v>
      </c>
      <c r="H29" s="7">
        <v>1439</v>
      </c>
      <c r="I29" s="7">
        <v>1664.7</v>
      </c>
      <c r="J29" s="7">
        <v>1699.2</v>
      </c>
      <c r="K29" s="7">
        <v>23976.22</v>
      </c>
      <c r="L29" s="7">
        <v>849.6</v>
      </c>
      <c r="M29" s="8">
        <f t="shared" ref="M29" si="43">+SUM(M30:M34)</f>
        <v>0</v>
      </c>
      <c r="N29" s="8">
        <f t="shared" ref="N29:O29" si="44">+SUM(N30:N34)</f>
        <v>0</v>
      </c>
      <c r="O29" s="8">
        <f t="shared" si="44"/>
        <v>0</v>
      </c>
      <c r="P29" s="7">
        <f t="shared" si="2"/>
        <v>62301.609999999993</v>
      </c>
    </row>
    <row r="30" spans="1:16" x14ac:dyDescent="0.25">
      <c r="A30" s="3" t="s">
        <v>22</v>
      </c>
      <c r="B30" s="7">
        <v>500000</v>
      </c>
      <c r="C30" s="4"/>
      <c r="D30" s="6">
        <v>6230.4</v>
      </c>
      <c r="E30" s="7">
        <v>28607.17</v>
      </c>
      <c r="F30" s="7">
        <v>37354.080000000002</v>
      </c>
      <c r="G30" s="7">
        <v>8160.88</v>
      </c>
      <c r="H30" s="7">
        <v>8255.2800000000007</v>
      </c>
      <c r="I30" s="7">
        <v>15380.44</v>
      </c>
      <c r="J30" s="7">
        <v>102418.46</v>
      </c>
      <c r="K30" s="7">
        <v>9175.92</v>
      </c>
      <c r="L30" s="7">
        <v>43458.74</v>
      </c>
      <c r="M30" s="8">
        <f t="shared" ref="M30" si="45">+SUM(M31:M35)</f>
        <v>0</v>
      </c>
      <c r="N30" s="8">
        <f t="shared" ref="N30:O30" si="46">+SUM(N31:N35)</f>
        <v>0</v>
      </c>
      <c r="O30" s="8">
        <f t="shared" si="46"/>
        <v>0</v>
      </c>
      <c r="P30" s="7">
        <f t="shared" si="2"/>
        <v>259041.37000000002</v>
      </c>
    </row>
    <row r="31" spans="1:16" x14ac:dyDescent="0.25">
      <c r="A31" s="3" t="s">
        <v>23</v>
      </c>
      <c r="B31" s="7">
        <v>202925</v>
      </c>
      <c r="C31" s="4"/>
      <c r="D31" s="6">
        <v>0</v>
      </c>
      <c r="E31" s="7">
        <v>277</v>
      </c>
      <c r="F31" s="7">
        <v>2230.0100000000002</v>
      </c>
      <c r="G31" s="7">
        <v>0</v>
      </c>
      <c r="H31" s="7">
        <v>480</v>
      </c>
      <c r="I31" s="7">
        <v>0</v>
      </c>
      <c r="J31" s="7">
        <v>0</v>
      </c>
      <c r="K31" s="7">
        <v>1829</v>
      </c>
      <c r="L31" s="7">
        <v>0</v>
      </c>
      <c r="M31" s="8">
        <f t="shared" ref="M31" si="47">+SUM(M32:M36)</f>
        <v>0</v>
      </c>
      <c r="N31" s="8">
        <f t="shared" ref="N31:O31" si="48">+SUM(N32:N36)</f>
        <v>0</v>
      </c>
      <c r="O31" s="8">
        <f t="shared" si="48"/>
        <v>0</v>
      </c>
      <c r="P31" s="7">
        <f t="shared" si="2"/>
        <v>4816.01</v>
      </c>
    </row>
    <row r="32" spans="1:16" x14ac:dyDescent="0.25">
      <c r="A32" s="3" t="s">
        <v>24</v>
      </c>
      <c r="B32" s="7">
        <v>8159533</v>
      </c>
      <c r="C32" s="4"/>
      <c r="D32" s="6">
        <v>437281.43</v>
      </c>
      <c r="E32" s="7">
        <v>485066.71</v>
      </c>
      <c r="F32" s="7">
        <v>513587.44</v>
      </c>
      <c r="G32" s="7">
        <v>636409.63</v>
      </c>
      <c r="H32" s="7">
        <v>481121.73</v>
      </c>
      <c r="I32" s="7">
        <v>525685.63</v>
      </c>
      <c r="J32" s="7">
        <v>479321.73</v>
      </c>
      <c r="K32" s="7">
        <v>552999.75</v>
      </c>
      <c r="L32" s="7">
        <v>681409.63</v>
      </c>
      <c r="M32" s="8">
        <f t="shared" ref="M32" si="49">+SUM(M33:M37)</f>
        <v>0</v>
      </c>
      <c r="N32" s="8">
        <f t="shared" ref="N32:O32" si="50">+SUM(N33:N37)</f>
        <v>0</v>
      </c>
      <c r="O32" s="8">
        <f t="shared" si="50"/>
        <v>0</v>
      </c>
      <c r="P32" s="7">
        <f t="shared" si="2"/>
        <v>4792883.68</v>
      </c>
    </row>
    <row r="33" spans="1:16" hidden="1" x14ac:dyDescent="0.25">
      <c r="A33" s="3" t="s">
        <v>25</v>
      </c>
      <c r="B33" s="7">
        <v>0</v>
      </c>
      <c r="C33" s="4"/>
      <c r="D33" s="6">
        <v>0</v>
      </c>
      <c r="E33" s="7">
        <f t="shared" ref="E33" si="51">+SUM(E34:E38)</f>
        <v>1511129.0299999998</v>
      </c>
      <c r="F33" s="7">
        <f t="shared" ref="F33" si="52">+SUM(F34:F38)</f>
        <v>710112712222.52002</v>
      </c>
      <c r="G33" s="7">
        <f t="shared" ref="G33" si="53">+SUM(G34:G38)</f>
        <v>737674.19</v>
      </c>
      <c r="H33" s="7">
        <f t="shared" ref="H33" si="54">+SUM(H34:H38)</f>
        <v>2884883.5</v>
      </c>
      <c r="I33" s="7">
        <f t="shared" ref="I33" si="55">+SUM(I34:I38)</f>
        <v>42814876.260000005</v>
      </c>
      <c r="J33" s="7">
        <f t="shared" ref="J33" si="56">+SUM(J34:J38)</f>
        <v>2611115.56</v>
      </c>
      <c r="K33" s="7">
        <f t="shared" ref="K33" si="57">+SUM(K34:K38)</f>
        <v>1716739.43</v>
      </c>
      <c r="L33" s="7">
        <f t="shared" ref="L33" si="58">+SUM(L34:L38)</f>
        <v>26736009798.440002</v>
      </c>
      <c r="M33" s="8">
        <f t="shared" ref="M33" si="59">+SUM(M34:M38)</f>
        <v>0</v>
      </c>
      <c r="N33" s="8">
        <f t="shared" ref="N33:O33" si="60">+SUM(N34:N38)</f>
        <v>0</v>
      </c>
      <c r="O33" s="8">
        <f t="shared" si="60"/>
        <v>0</v>
      </c>
      <c r="P33" s="7">
        <f t="shared" ref="P33:P79" si="61">+D33+E33+F33+G33+H33+I33+J33+K33+L33+M33+N33+O33</f>
        <v>736900998438.93018</v>
      </c>
    </row>
    <row r="34" spans="1:16" x14ac:dyDescent="0.25">
      <c r="A34" s="3" t="s">
        <v>26</v>
      </c>
      <c r="B34" s="7">
        <v>1275776</v>
      </c>
      <c r="C34" s="4"/>
      <c r="D34" s="6">
        <v>7912.52</v>
      </c>
      <c r="E34" s="7">
        <v>33744.559999999998</v>
      </c>
      <c r="F34" s="7">
        <v>105364.57</v>
      </c>
      <c r="G34" s="7">
        <v>29620.44</v>
      </c>
      <c r="H34" s="7">
        <v>40964.75</v>
      </c>
      <c r="I34" s="7">
        <v>64704.51</v>
      </c>
      <c r="J34" s="7">
        <v>9583.81</v>
      </c>
      <c r="K34" s="7">
        <v>43727.68</v>
      </c>
      <c r="L34" s="7">
        <v>112696.16</v>
      </c>
      <c r="M34" s="8">
        <f t="shared" ref="M34" si="62">+SUM(M35:M39)</f>
        <v>0</v>
      </c>
      <c r="N34" s="8">
        <f t="shared" ref="N34:O34" si="63">+SUM(N35:N39)</f>
        <v>0</v>
      </c>
      <c r="O34" s="8">
        <f t="shared" si="63"/>
        <v>0</v>
      </c>
      <c r="P34" s="7">
        <f>+D34+E34+F34+G34+H34+I34+J34+K34+L34+M34+N34+O34</f>
        <v>448319</v>
      </c>
    </row>
    <row r="35" spans="1:16" x14ac:dyDescent="0.25">
      <c r="A35" s="2" t="s">
        <v>27</v>
      </c>
      <c r="B35" s="8">
        <f t="shared" ref="B35:C35" si="64">+SUM(B36:B42)</f>
        <v>6188700</v>
      </c>
      <c r="C35" s="8">
        <f t="shared" si="64"/>
        <v>0</v>
      </c>
      <c r="D35" s="8">
        <f>+SUM(D36:D42)</f>
        <v>106468.75</v>
      </c>
      <c r="E35" s="8">
        <f>+E36+E41</f>
        <v>538114.11</v>
      </c>
      <c r="F35" s="8">
        <f>+F36+F41</f>
        <v>77813.75</v>
      </c>
      <c r="G35" s="8">
        <f>+G36+G41</f>
        <v>153448.75</v>
      </c>
      <c r="H35" s="8">
        <f>+H36+H41</f>
        <v>1221381.25</v>
      </c>
      <c r="I35" s="8">
        <f>+I41</f>
        <v>405144.75</v>
      </c>
      <c r="J35" s="8">
        <f>+J36+J41</f>
        <v>-308065.25</v>
      </c>
      <c r="K35" s="8">
        <f>+K36+K41</f>
        <v>145074.75</v>
      </c>
      <c r="L35" s="8">
        <f>+L36+L41</f>
        <v>195714.75</v>
      </c>
      <c r="M35" s="8">
        <f t="shared" ref="M35" si="65">+SUM(M36:M40)</f>
        <v>0</v>
      </c>
      <c r="N35" s="8">
        <f t="shared" ref="N35:O35" si="66">+SUM(N36:N40)</f>
        <v>0</v>
      </c>
      <c r="O35" s="8">
        <f t="shared" si="66"/>
        <v>0</v>
      </c>
      <c r="P35" s="8">
        <f>+D35+E35+F35+G35+H35+I35+J35+K35+L35+M35+N35+O35</f>
        <v>2535095.61</v>
      </c>
    </row>
    <row r="36" spans="1:16" x14ac:dyDescent="0.25">
      <c r="A36" s="3" t="s">
        <v>28</v>
      </c>
      <c r="B36" s="7">
        <v>3750000</v>
      </c>
      <c r="C36" s="4"/>
      <c r="D36" s="6">
        <v>70000</v>
      </c>
      <c r="E36" s="7">
        <v>501645.36</v>
      </c>
      <c r="F36" s="7">
        <v>41345</v>
      </c>
      <c r="G36" s="7">
        <v>116980</v>
      </c>
      <c r="H36" s="7">
        <v>1184912.5</v>
      </c>
      <c r="I36" s="7">
        <v>0</v>
      </c>
      <c r="J36" s="7">
        <v>-600580</v>
      </c>
      <c r="K36" s="7">
        <v>19360</v>
      </c>
      <c r="L36" s="7">
        <v>70000</v>
      </c>
      <c r="M36" s="8">
        <f t="shared" ref="M36" si="67">+SUM(M37:M41)</f>
        <v>0</v>
      </c>
      <c r="N36" s="8">
        <f t="shared" ref="N36:O36" si="68">+SUM(N37:N41)</f>
        <v>0</v>
      </c>
      <c r="O36" s="8">
        <f t="shared" si="68"/>
        <v>0</v>
      </c>
      <c r="P36" s="7">
        <f>+D36+E36+F36+G36+H36+I36+J36+K36+L36+M36+N36+O36</f>
        <v>1403662.8599999999</v>
      </c>
    </row>
    <row r="37" spans="1:16" hidden="1" x14ac:dyDescent="0.25">
      <c r="A37" s="3" t="s">
        <v>29</v>
      </c>
      <c r="B37" s="7"/>
      <c r="C37" s="4"/>
      <c r="D37" s="6">
        <v>0</v>
      </c>
      <c r="E37" s="7">
        <f t="shared" ref="E37" si="69">+SUM(E38:E42)</f>
        <v>291750</v>
      </c>
      <c r="F37" s="7">
        <f t="shared" ref="F37" si="70">+SUM(F38:F42)</f>
        <v>467588495598.79999</v>
      </c>
      <c r="G37" s="7">
        <f t="shared" ref="G37" si="71">+SUM(G38:G42)</f>
        <v>291750</v>
      </c>
      <c r="H37" s="7">
        <f t="shared" ref="H37" si="72">+SUM(H38:H42)</f>
        <v>291750</v>
      </c>
      <c r="I37" s="7">
        <f t="shared" ref="I37" si="73">+SUM(I38:I42)</f>
        <v>27923218</v>
      </c>
      <c r="J37" s="7">
        <f t="shared" ref="J37" si="74">+SUM(J38:J42)</f>
        <v>2340118</v>
      </c>
      <c r="K37" s="7">
        <f t="shared" ref="K37" si="75">+SUM(K38:K42)</f>
        <v>1005718</v>
      </c>
      <c r="L37" s="7">
        <f t="shared" ref="L37" si="76">+SUM(L38:L42)</f>
        <v>17604710894.660004</v>
      </c>
      <c r="M37" s="8">
        <f t="shared" ref="M37" si="77">+SUM(M38:M42)</f>
        <v>0</v>
      </c>
      <c r="N37" s="8">
        <f t="shared" ref="N37:O37" si="78">+SUM(N38:N42)</f>
        <v>0</v>
      </c>
      <c r="O37" s="8">
        <f t="shared" si="78"/>
        <v>0</v>
      </c>
      <c r="P37" s="7">
        <f t="shared" si="61"/>
        <v>485225350797.45996</v>
      </c>
    </row>
    <row r="38" spans="1:16" hidden="1" x14ac:dyDescent="0.25">
      <c r="A38" s="3" t="s">
        <v>30</v>
      </c>
      <c r="B38" s="7"/>
      <c r="C38" s="4"/>
      <c r="D38" s="6">
        <v>0</v>
      </c>
      <c r="E38" s="7">
        <f t="shared" ref="E38" si="79">+SUM(E39:E43)</f>
        <v>145875</v>
      </c>
      <c r="F38" s="7">
        <f t="shared" ref="F38" si="80">+SUM(F39:F43)</f>
        <v>242523992100.40002</v>
      </c>
      <c r="G38" s="7">
        <f t="shared" ref="G38" si="81">+SUM(G39:G43)</f>
        <v>145875</v>
      </c>
      <c r="H38" s="7">
        <f t="shared" ref="H38" si="82">+SUM(H39:H43)</f>
        <v>145875</v>
      </c>
      <c r="I38" s="7">
        <f t="shared" ref="I38" si="83">+SUM(I39:I43)</f>
        <v>14421809</v>
      </c>
      <c r="J38" s="7">
        <f t="shared" ref="J38" si="84">+SUM(J39:J43)</f>
        <v>1170059</v>
      </c>
      <c r="K38" s="7">
        <f t="shared" ref="K38" si="85">+SUM(K39:K43)</f>
        <v>502859</v>
      </c>
      <c r="L38" s="7">
        <f t="shared" ref="L38" si="86">+SUM(L39:L43)</f>
        <v>9130920492.8700008</v>
      </c>
      <c r="M38" s="8">
        <f t="shared" ref="M38" si="87">+SUM(M39:M43)</f>
        <v>0</v>
      </c>
      <c r="N38" s="8">
        <f t="shared" ref="N38:O38" si="88">+SUM(N39:N43)</f>
        <v>0</v>
      </c>
      <c r="O38" s="8">
        <f t="shared" si="88"/>
        <v>0</v>
      </c>
      <c r="P38" s="7">
        <f t="shared" si="61"/>
        <v>251671444945.27002</v>
      </c>
    </row>
    <row r="39" spans="1:16" hidden="1" x14ac:dyDescent="0.25">
      <c r="A39" s="3" t="s">
        <v>31</v>
      </c>
      <c r="B39" s="7"/>
      <c r="C39" s="4"/>
      <c r="D39" s="6">
        <v>0</v>
      </c>
      <c r="E39" s="7">
        <f t="shared" ref="E39" si="89">+SUM(E40:E44)</f>
        <v>72937.5</v>
      </c>
      <c r="F39" s="7">
        <f t="shared" ref="F39" si="90">+SUM(F40:F44)</f>
        <v>125716352186.50002</v>
      </c>
      <c r="G39" s="7">
        <f t="shared" ref="G39" si="91">+SUM(G40:G44)</f>
        <v>72937.5</v>
      </c>
      <c r="H39" s="7">
        <f t="shared" ref="H39" si="92">+SUM(H40:H44)</f>
        <v>72937.5</v>
      </c>
      <c r="I39" s="7">
        <f t="shared" ref="I39" si="93">+SUM(I40:I44)</f>
        <v>7444839.5</v>
      </c>
      <c r="J39" s="7">
        <f t="shared" ref="J39" si="94">+SUM(J40:J44)</f>
        <v>585029.5</v>
      </c>
      <c r="K39" s="7">
        <f t="shared" ref="K39" si="95">+SUM(K40:K44)</f>
        <v>251429.5</v>
      </c>
      <c r="L39" s="7">
        <f t="shared" ref="L39" si="96">+SUM(L40:L44)</f>
        <v>4732969526.670001</v>
      </c>
      <c r="M39" s="8">
        <f t="shared" ref="M39" si="97">+SUM(M40:M44)</f>
        <v>0</v>
      </c>
      <c r="N39" s="8">
        <f t="shared" ref="N39:O39" si="98">+SUM(N40:N44)</f>
        <v>0</v>
      </c>
      <c r="O39" s="8">
        <f t="shared" si="98"/>
        <v>0</v>
      </c>
      <c r="P39" s="7">
        <f t="shared" si="61"/>
        <v>130457821824.17001</v>
      </c>
    </row>
    <row r="40" spans="1:16" hidden="1" x14ac:dyDescent="0.25">
      <c r="A40" s="3" t="s">
        <v>32</v>
      </c>
      <c r="B40" s="7"/>
      <c r="C40" s="4"/>
      <c r="D40" s="6">
        <v>0</v>
      </c>
      <c r="E40" s="7">
        <f t="shared" ref="E40" si="99">+SUM(E41:E45)</f>
        <v>36468.75</v>
      </c>
      <c r="F40" s="7">
        <f t="shared" ref="F40" si="100">+SUM(F41:F45)</f>
        <v>65085356040.550011</v>
      </c>
      <c r="G40" s="7">
        <f t="shared" ref="G40" si="101">+SUM(G41:G45)</f>
        <v>36468.75</v>
      </c>
      <c r="H40" s="7">
        <f t="shared" ref="H40" si="102">+SUM(H41:H45)</f>
        <v>36468.75</v>
      </c>
      <c r="I40" s="7">
        <f t="shared" ref="I40" si="103">+SUM(I41:I45)</f>
        <v>3841304.75</v>
      </c>
      <c r="J40" s="7">
        <f t="shared" ref="J40" si="104">+SUM(J41:J45)</f>
        <v>292514.75</v>
      </c>
      <c r="K40" s="7">
        <f t="shared" ref="K40" si="105">+SUM(K41:K45)</f>
        <v>125714.75</v>
      </c>
      <c r="L40" s="7">
        <f t="shared" ref="L40" si="106">+SUM(L41:L45)</f>
        <v>2450664014.9500003</v>
      </c>
      <c r="M40" s="8">
        <f t="shared" ref="M40" si="107">+SUM(M41:M45)</f>
        <v>0</v>
      </c>
      <c r="N40" s="8">
        <f t="shared" ref="N40:O40" si="108">+SUM(N41:N45)</f>
        <v>0</v>
      </c>
      <c r="O40" s="8">
        <f t="shared" si="108"/>
        <v>0</v>
      </c>
      <c r="P40" s="7">
        <f t="shared" si="61"/>
        <v>67540388996.000008</v>
      </c>
    </row>
    <row r="41" spans="1:16" x14ac:dyDescent="0.25">
      <c r="A41" s="3" t="s">
        <v>33</v>
      </c>
      <c r="B41" s="7">
        <v>2438700</v>
      </c>
      <c r="C41" s="4"/>
      <c r="D41" s="6">
        <v>36468.75</v>
      </c>
      <c r="E41" s="7">
        <v>36468.75</v>
      </c>
      <c r="F41" s="7">
        <v>36468.75</v>
      </c>
      <c r="G41" s="7">
        <v>36468.75</v>
      </c>
      <c r="H41" s="7">
        <v>36468.75</v>
      </c>
      <c r="I41" s="7">
        <v>405144.75</v>
      </c>
      <c r="J41" s="7">
        <v>292514.75</v>
      </c>
      <c r="K41" s="7">
        <v>125714.75</v>
      </c>
      <c r="L41" s="7">
        <v>125714.75</v>
      </c>
      <c r="M41" s="8">
        <f t="shared" ref="M41" si="109">+SUM(M42:M46)</f>
        <v>0</v>
      </c>
      <c r="N41" s="8">
        <f t="shared" ref="N41:O41" si="110">+SUM(N42:N46)</f>
        <v>0</v>
      </c>
      <c r="O41" s="8">
        <f t="shared" si="110"/>
        <v>0</v>
      </c>
      <c r="P41" s="7">
        <f>+D41+E41+F41+G41+H41+I41+J41+K41+L41+M41+N41+O41</f>
        <v>1131432.75</v>
      </c>
    </row>
    <row r="42" spans="1:16" hidden="1" x14ac:dyDescent="0.25">
      <c r="A42" s="3" t="s">
        <v>34</v>
      </c>
      <c r="B42" s="7"/>
      <c r="C42" s="4"/>
      <c r="D42" s="6">
        <v>0</v>
      </c>
      <c r="E42" s="7">
        <f t="shared" ref="E42" si="111">+SUM(E43:E47)</f>
        <v>0</v>
      </c>
      <c r="F42" s="8">
        <f t="shared" ref="F42" si="112">+SUM(F43:F47)</f>
        <v>34262758802.600002</v>
      </c>
      <c r="G42" s="7">
        <f t="shared" ref="G42" si="113">+SUM(G43:G47)</f>
        <v>0</v>
      </c>
      <c r="H42" s="7">
        <f t="shared" ref="H42" si="114">+SUM(H43:H47)</f>
        <v>0</v>
      </c>
      <c r="I42" s="8">
        <f t="shared" ref="I42" si="115">+SUM(I43:I47)</f>
        <v>1810120</v>
      </c>
      <c r="J42" s="8">
        <f t="shared" ref="J42" si="116">+SUM(J43:J47)</f>
        <v>0</v>
      </c>
      <c r="K42" s="8">
        <f t="shared" ref="K42" si="117">+SUM(K43:K47)</f>
        <v>0</v>
      </c>
      <c r="L42" s="7">
        <f t="shared" ref="L42" si="118">+SUM(L43:L47)</f>
        <v>1290031145.4200001</v>
      </c>
      <c r="M42" s="8">
        <f t="shared" ref="M42" si="119">+SUM(M43:M47)</f>
        <v>0</v>
      </c>
      <c r="N42" s="8">
        <f t="shared" ref="N42:O42" si="120">+SUM(N43:N47)</f>
        <v>0</v>
      </c>
      <c r="O42" s="8">
        <f t="shared" si="120"/>
        <v>0</v>
      </c>
      <c r="P42" s="7">
        <f t="shared" si="61"/>
        <v>35554600068.020004</v>
      </c>
    </row>
    <row r="43" spans="1:16" hidden="1" x14ac:dyDescent="0.25">
      <c r="A43" s="2" t="s">
        <v>35</v>
      </c>
      <c r="B43" s="6">
        <v>0</v>
      </c>
      <c r="C43" s="6">
        <v>0</v>
      </c>
      <c r="D43" s="6">
        <v>0</v>
      </c>
      <c r="E43" s="7">
        <f t="shared" ref="E43" si="121">+SUM(E44:E48)</f>
        <v>0</v>
      </c>
      <c r="F43" s="8">
        <f t="shared" ref="F43" si="122">+SUM(F44:F48)</f>
        <v>17459488602.000004</v>
      </c>
      <c r="G43" s="7">
        <f t="shared" ref="G43" si="123">+SUM(G44:G48)</f>
        <v>0</v>
      </c>
      <c r="H43" s="7">
        <f t="shared" ref="H43" si="124">+SUM(H44:H48)</f>
        <v>0</v>
      </c>
      <c r="I43" s="8">
        <f t="shared" ref="I43" si="125">+SUM(I44:I48)</f>
        <v>920400</v>
      </c>
      <c r="J43" s="8">
        <f t="shared" ref="J43" si="126">+SUM(J44:J48)</f>
        <v>0</v>
      </c>
      <c r="K43" s="8">
        <f t="shared" ref="K43" si="127">+SUM(K44:K48)</f>
        <v>0</v>
      </c>
      <c r="L43" s="7">
        <f t="shared" ref="L43" si="128">+SUM(L44:L48)</f>
        <v>657130091.08000004</v>
      </c>
      <c r="M43" s="8">
        <f t="shared" ref="M43" si="129">+SUM(M44:M48)</f>
        <v>0</v>
      </c>
      <c r="N43" s="8">
        <f t="shared" ref="N43:O43" si="130">+SUM(N44:N48)</f>
        <v>0</v>
      </c>
      <c r="O43" s="8">
        <f t="shared" si="130"/>
        <v>0</v>
      </c>
      <c r="P43" s="7">
        <f t="shared" si="61"/>
        <v>18117539093.080006</v>
      </c>
    </row>
    <row r="44" spans="1:16" hidden="1" x14ac:dyDescent="0.25">
      <c r="A44" s="3" t="s">
        <v>36</v>
      </c>
      <c r="B44" s="6">
        <v>0</v>
      </c>
      <c r="C44" s="6">
        <v>0</v>
      </c>
      <c r="D44" s="6">
        <v>0</v>
      </c>
      <c r="E44" s="7">
        <f t="shared" ref="E44" si="131">+SUM(E45:E49)</f>
        <v>0</v>
      </c>
      <c r="F44" s="8">
        <f t="shared" ref="F44" si="132">+SUM(F45:F49)</f>
        <v>8908712272.6000023</v>
      </c>
      <c r="G44" s="7">
        <f t="shared" ref="G44" si="133">+SUM(G45:G49)</f>
        <v>0</v>
      </c>
      <c r="H44" s="7">
        <f t="shared" ref="H44" si="134">+SUM(H45:H49)</f>
        <v>0</v>
      </c>
      <c r="I44" s="8">
        <f t="shared" ref="I44" si="135">+SUM(I45:I49)</f>
        <v>467870</v>
      </c>
      <c r="J44" s="8">
        <f t="shared" ref="J44" si="136">+SUM(J45:J49)</f>
        <v>0</v>
      </c>
      <c r="K44" s="8">
        <f t="shared" ref="K44" si="137">+SUM(K45:K49)</f>
        <v>0</v>
      </c>
      <c r="L44" s="7">
        <f t="shared" ref="L44" si="138">+SUM(L45:L49)</f>
        <v>335018560.47000003</v>
      </c>
      <c r="M44" s="8">
        <f t="shared" ref="M44" si="139">+SUM(M45:M49)</f>
        <v>0</v>
      </c>
      <c r="N44" s="8">
        <f t="shared" ref="N44:O44" si="140">+SUM(N45:N49)</f>
        <v>0</v>
      </c>
      <c r="O44" s="8">
        <f t="shared" si="140"/>
        <v>0</v>
      </c>
      <c r="P44" s="7">
        <f t="shared" si="61"/>
        <v>9244198703.0700016</v>
      </c>
    </row>
    <row r="45" spans="1:16" hidden="1" x14ac:dyDescent="0.25">
      <c r="A45" s="3" t="s">
        <v>37</v>
      </c>
      <c r="B45" s="6">
        <v>0</v>
      </c>
      <c r="C45" s="6">
        <v>0</v>
      </c>
      <c r="D45" s="6">
        <v>0</v>
      </c>
      <c r="E45" s="7">
        <f t="shared" ref="E45" si="141">+SUM(E46:E50)</f>
        <v>0</v>
      </c>
      <c r="F45" s="8">
        <f t="shared" ref="F45" si="142">+SUM(F46:F50)</f>
        <v>4454359894.6000004</v>
      </c>
      <c r="G45" s="7">
        <f t="shared" ref="G45" si="143">+SUM(G46:G50)</f>
        <v>0</v>
      </c>
      <c r="H45" s="7">
        <f t="shared" ref="H45" si="144">+SUM(H46:H50)</f>
        <v>0</v>
      </c>
      <c r="I45" s="8">
        <f t="shared" ref="I45" si="145">+SUM(I46:I50)</f>
        <v>237770</v>
      </c>
      <c r="J45" s="8">
        <f t="shared" ref="J45" si="146">+SUM(J46:J50)</f>
        <v>0</v>
      </c>
      <c r="K45" s="8">
        <f t="shared" ref="K45" si="147">+SUM(K46:K50)</f>
        <v>0</v>
      </c>
      <c r="L45" s="7">
        <f t="shared" ref="L45" si="148">+SUM(L46:L50)</f>
        <v>168358503.23000002</v>
      </c>
      <c r="M45" s="8">
        <f t="shared" ref="M45" si="149">+SUM(M46:M50)</f>
        <v>0</v>
      </c>
      <c r="N45" s="8">
        <f t="shared" ref="N45:O45" si="150">+SUM(N46:N50)</f>
        <v>0</v>
      </c>
      <c r="O45" s="8">
        <f t="shared" si="150"/>
        <v>0</v>
      </c>
      <c r="P45" s="7">
        <f t="shared" si="61"/>
        <v>4622956167.8299999</v>
      </c>
    </row>
    <row r="46" spans="1:16" hidden="1" x14ac:dyDescent="0.25">
      <c r="A46" s="3" t="s">
        <v>38</v>
      </c>
      <c r="B46" s="6">
        <v>0</v>
      </c>
      <c r="C46" s="6">
        <v>0</v>
      </c>
      <c r="D46" s="6">
        <v>0</v>
      </c>
      <c r="E46" s="7">
        <f t="shared" ref="E46" si="151">+SUM(E47:E51)</f>
        <v>0</v>
      </c>
      <c r="F46" s="8">
        <f t="shared" ref="F46" si="152">+SUM(F47:F51)</f>
        <v>2227183705.5999999</v>
      </c>
      <c r="G46" s="7">
        <f t="shared" ref="G46" si="153">+SUM(G47:G51)</f>
        <v>0</v>
      </c>
      <c r="H46" s="7">
        <f t="shared" ref="H46" si="154">+SUM(H47:H51)</f>
        <v>0</v>
      </c>
      <c r="I46" s="8">
        <f t="shared" ref="I46" si="155">+SUM(I47:I51)</f>
        <v>122720</v>
      </c>
      <c r="J46" s="8">
        <f t="shared" ref="J46" si="156">+SUM(J47:J51)</f>
        <v>0</v>
      </c>
      <c r="K46" s="8">
        <f t="shared" ref="K46" si="157">+SUM(K47:K51)</f>
        <v>0</v>
      </c>
      <c r="L46" s="7">
        <f t="shared" ref="L46" si="158">+SUM(L47:L51)</f>
        <v>84235963.120000005</v>
      </c>
      <c r="M46" s="8">
        <f t="shared" ref="M46" si="159">+SUM(M47:M51)</f>
        <v>0</v>
      </c>
      <c r="N46" s="8">
        <f t="shared" ref="N46:O46" si="160">+SUM(N47:N51)</f>
        <v>0</v>
      </c>
      <c r="O46" s="8">
        <f t="shared" si="160"/>
        <v>0</v>
      </c>
      <c r="P46" s="7">
        <f t="shared" si="61"/>
        <v>2311542388.7199998</v>
      </c>
    </row>
    <row r="47" spans="1:16" hidden="1" x14ac:dyDescent="0.25">
      <c r="A47" s="3" t="s">
        <v>39</v>
      </c>
      <c r="B47" s="6">
        <v>0</v>
      </c>
      <c r="C47" s="6">
        <v>0</v>
      </c>
      <c r="D47" s="6">
        <v>0</v>
      </c>
      <c r="E47" s="7">
        <f t="shared" ref="E47" si="161">+SUM(E48:E52)</f>
        <v>0</v>
      </c>
      <c r="F47" s="8">
        <f t="shared" ref="F47" si="162">+SUM(F48:F52)</f>
        <v>1213014327.8000002</v>
      </c>
      <c r="G47" s="7">
        <f t="shared" ref="G47" si="163">+SUM(G48:G52)</f>
        <v>0</v>
      </c>
      <c r="H47" s="7">
        <f t="shared" ref="H47" si="164">+SUM(H48:H52)</f>
        <v>0</v>
      </c>
      <c r="I47" s="8">
        <f t="shared" ref="I47" si="165">+SUM(I48:I52)</f>
        <v>61360</v>
      </c>
      <c r="J47" s="8">
        <f t="shared" ref="J47" si="166">+SUM(J48:J52)</f>
        <v>0</v>
      </c>
      <c r="K47" s="8">
        <f t="shared" ref="K47" si="167">+SUM(K48:K52)</f>
        <v>0</v>
      </c>
      <c r="L47" s="7">
        <f t="shared" ref="L47" si="168">+SUM(L48:L52)</f>
        <v>45288027.520000003</v>
      </c>
      <c r="M47" s="8">
        <f t="shared" ref="M47" si="169">+SUM(M48:M52)</f>
        <v>0</v>
      </c>
      <c r="N47" s="8">
        <f t="shared" ref="N47:O47" si="170">+SUM(N48:N52)</f>
        <v>0</v>
      </c>
      <c r="O47" s="8">
        <f t="shared" si="170"/>
        <v>0</v>
      </c>
      <c r="P47" s="7">
        <f t="shared" si="61"/>
        <v>1258363715.3200002</v>
      </c>
    </row>
    <row r="48" spans="1:16" hidden="1" x14ac:dyDescent="0.25">
      <c r="A48" s="3" t="s">
        <v>40</v>
      </c>
      <c r="B48" s="6">
        <v>0</v>
      </c>
      <c r="C48" s="6">
        <v>0</v>
      </c>
      <c r="D48" s="6">
        <v>0</v>
      </c>
      <c r="E48" s="7">
        <f t="shared" ref="E48" si="171">+SUM(E49:E53)</f>
        <v>0</v>
      </c>
      <c r="F48" s="8">
        <f t="shared" ref="F48" si="172">+SUM(F49:F53)</f>
        <v>656218401.4000001</v>
      </c>
      <c r="G48" s="7">
        <f t="shared" ref="G48" si="173">+SUM(G49:G53)</f>
        <v>0</v>
      </c>
      <c r="H48" s="7">
        <f t="shared" ref="H48" si="174">+SUM(H49:H53)</f>
        <v>0</v>
      </c>
      <c r="I48" s="8">
        <f t="shared" ref="I48" si="175">+SUM(I49:I53)</f>
        <v>30680</v>
      </c>
      <c r="J48" s="8">
        <f t="shared" ref="J48" si="176">+SUM(J49:J53)</f>
        <v>0</v>
      </c>
      <c r="K48" s="8">
        <f t="shared" ref="K48" si="177">+SUM(K49:K53)</f>
        <v>0</v>
      </c>
      <c r="L48" s="7">
        <f t="shared" ref="L48" si="178">+SUM(L49:L53)</f>
        <v>24229036.740000002</v>
      </c>
      <c r="M48" s="8">
        <f t="shared" ref="M48" si="179">+SUM(M49:M53)</f>
        <v>0</v>
      </c>
      <c r="N48" s="8">
        <f t="shared" ref="N48:O48" si="180">+SUM(N49:N53)</f>
        <v>0</v>
      </c>
      <c r="O48" s="8">
        <f t="shared" si="180"/>
        <v>0</v>
      </c>
      <c r="P48" s="7">
        <f t="shared" si="61"/>
        <v>680478118.1400001</v>
      </c>
    </row>
    <row r="49" spans="1:16" hidden="1" x14ac:dyDescent="0.25">
      <c r="A49" s="3" t="s">
        <v>41</v>
      </c>
      <c r="B49" s="6">
        <v>0</v>
      </c>
      <c r="C49" s="6">
        <v>0</v>
      </c>
      <c r="D49" s="6">
        <v>0</v>
      </c>
      <c r="E49" s="7">
        <f t="shared" ref="E49" si="181">+SUM(E50:E54)</f>
        <v>0</v>
      </c>
      <c r="F49" s="8">
        <f t="shared" ref="F49" si="182">+SUM(F50:F54)</f>
        <v>357935943.19999999</v>
      </c>
      <c r="G49" s="7">
        <f t="shared" ref="G49" si="183">+SUM(G50:G54)</f>
        <v>0</v>
      </c>
      <c r="H49" s="7">
        <f t="shared" ref="H49" si="184">+SUM(H50:H54)</f>
        <v>0</v>
      </c>
      <c r="I49" s="8">
        <f t="shared" ref="I49" si="185">+SUM(I50:I54)</f>
        <v>15340</v>
      </c>
      <c r="J49" s="8">
        <f t="shared" ref="J49" si="186">+SUM(J50:J54)</f>
        <v>0</v>
      </c>
      <c r="K49" s="8">
        <f t="shared" ref="K49" si="187">+SUM(K50:K54)</f>
        <v>0</v>
      </c>
      <c r="L49" s="7">
        <f t="shared" ref="L49" si="188">+SUM(L50:L54)</f>
        <v>12907029.859999999</v>
      </c>
      <c r="M49" s="8">
        <f t="shared" ref="M49" si="189">+SUM(M50:M54)</f>
        <v>0</v>
      </c>
      <c r="N49" s="8">
        <f t="shared" ref="N49:O49" si="190">+SUM(N50:N54)</f>
        <v>0</v>
      </c>
      <c r="O49" s="8">
        <f t="shared" si="190"/>
        <v>0</v>
      </c>
      <c r="P49" s="7">
        <f t="shared" si="61"/>
        <v>370858313.06</v>
      </c>
    </row>
    <row r="50" spans="1:16" x14ac:dyDescent="0.25">
      <c r="A50" s="2" t="s">
        <v>42</v>
      </c>
      <c r="B50" s="8">
        <f t="shared" ref="B50:C50" si="191">+SUM(B51:B59)</f>
        <v>21464998.170000002</v>
      </c>
      <c r="C50" s="8">
        <f t="shared" si="191"/>
        <v>0</v>
      </c>
      <c r="D50" s="8">
        <f>+SUM(D51:D59)</f>
        <v>0</v>
      </c>
      <c r="E50" s="8">
        <f t="shared" ref="E50" si="192">+SUM(E51:E55)</f>
        <v>0</v>
      </c>
      <c r="F50" s="8">
        <f>+F51</f>
        <v>7516.6</v>
      </c>
      <c r="G50" s="7">
        <f t="shared" ref="G50" si="193">+SUM(G51:G55)</f>
        <v>0</v>
      </c>
      <c r="H50" s="7">
        <f t="shared" ref="H50" si="194">+SUM(H51:H55)</f>
        <v>0</v>
      </c>
      <c r="I50" s="8">
        <f>+SUM(I51:I59)</f>
        <v>7670</v>
      </c>
      <c r="J50" s="8">
        <f t="shared" ref="J50" si="195">+SUM(J51:J55)</f>
        <v>0</v>
      </c>
      <c r="K50" s="8">
        <f t="shared" ref="K50" si="196">+SUM(K51:K55)</f>
        <v>0</v>
      </c>
      <c r="L50" s="8">
        <f>+L51+L55</f>
        <v>1698445.99</v>
      </c>
      <c r="M50" s="8">
        <f t="shared" ref="M50" si="197">+SUM(M51:M55)</f>
        <v>0</v>
      </c>
      <c r="N50" s="8">
        <f t="shared" ref="N50:O50" si="198">+SUM(N51:N55)</f>
        <v>0</v>
      </c>
      <c r="O50" s="8">
        <f t="shared" si="198"/>
        <v>0</v>
      </c>
      <c r="P50" s="7">
        <f>+D50+E50+F50+G50+H50+I50+J50+K50+L50+M50+N50+O50</f>
        <v>1713632.59</v>
      </c>
    </row>
    <row r="51" spans="1:16" x14ac:dyDescent="0.25">
      <c r="A51" s="3" t="s">
        <v>43</v>
      </c>
      <c r="B51" s="11">
        <v>19310000</v>
      </c>
      <c r="C51" s="4"/>
      <c r="D51" s="6">
        <v>0</v>
      </c>
      <c r="E51" s="7">
        <v>0</v>
      </c>
      <c r="F51" s="7">
        <v>7516.6</v>
      </c>
      <c r="G51" s="7">
        <f t="shared" ref="G51" si="199">+SUM(G52:G56)</f>
        <v>0</v>
      </c>
      <c r="H51" s="7">
        <f t="shared" ref="H51" si="200">+SUM(H52:H56)</f>
        <v>0</v>
      </c>
      <c r="I51" s="7">
        <v>7670</v>
      </c>
      <c r="J51" s="8">
        <f t="shared" ref="J51" si="201">+SUM(J52:J56)</f>
        <v>0</v>
      </c>
      <c r="K51" s="8">
        <f t="shared" ref="K51" si="202">+SUM(K52:K56)</f>
        <v>0</v>
      </c>
      <c r="L51" s="7">
        <v>113423.01</v>
      </c>
      <c r="M51" s="8">
        <f t="shared" ref="M51" si="203">+SUM(M52:M56)</f>
        <v>0</v>
      </c>
      <c r="N51" s="8">
        <f t="shared" ref="N51:O51" si="204">+SUM(N52:N56)</f>
        <v>0</v>
      </c>
      <c r="O51" s="8">
        <f t="shared" si="204"/>
        <v>0</v>
      </c>
      <c r="P51" s="7">
        <f>+D51+E51+F51+G51+H51+I51+J51+K51+L51+M51+N51+O51</f>
        <v>128609.61</v>
      </c>
    </row>
    <row r="52" spans="1:16" hidden="1" x14ac:dyDescent="0.25">
      <c r="A52" s="3" t="s">
        <v>44</v>
      </c>
      <c r="B52" s="11" t="s">
        <v>94</v>
      </c>
      <c r="C52" s="4"/>
      <c r="D52" s="6">
        <v>0</v>
      </c>
      <c r="E52" s="7">
        <f t="shared" ref="E52" si="205">+SUM(E53:E57)</f>
        <v>0</v>
      </c>
      <c r="F52" s="8">
        <f t="shared" ref="F52" si="206">+SUM(F53:F57)</f>
        <v>198844950</v>
      </c>
      <c r="G52" s="7">
        <f t="shared" ref="G52" si="207">+SUM(G53:G57)</f>
        <v>0</v>
      </c>
      <c r="H52" s="7">
        <f t="shared" ref="H52" si="208">+SUM(H53:H57)</f>
        <v>0</v>
      </c>
      <c r="I52" s="7">
        <f t="shared" ref="I52" si="209">+SUM(I53:I57)</f>
        <v>0</v>
      </c>
      <c r="J52" s="8">
        <f t="shared" ref="J52" si="210">+SUM(J53:J57)</f>
        <v>0</v>
      </c>
      <c r="K52" s="8">
        <f t="shared" ref="K52" si="211">+SUM(K53:K57)</f>
        <v>0</v>
      </c>
      <c r="L52" s="7">
        <f t="shared" ref="L52" si="212">+SUM(L53:L57)</f>
        <v>6340091.9199999999</v>
      </c>
      <c r="M52" s="8">
        <f t="shared" ref="M52" si="213">+SUM(M53:M57)</f>
        <v>0</v>
      </c>
      <c r="N52" s="8">
        <f t="shared" ref="N52:O52" si="214">+SUM(N53:N57)</f>
        <v>0</v>
      </c>
      <c r="O52" s="8">
        <f t="shared" si="214"/>
        <v>0</v>
      </c>
      <c r="P52" s="7">
        <f t="shared" si="61"/>
        <v>205185041.91999999</v>
      </c>
    </row>
    <row r="53" spans="1:16" hidden="1" x14ac:dyDescent="0.25">
      <c r="A53" s="3" t="s">
        <v>45</v>
      </c>
      <c r="B53" s="11" t="s">
        <v>94</v>
      </c>
      <c r="C53" s="4"/>
      <c r="D53" s="6">
        <v>0</v>
      </c>
      <c r="E53" s="7">
        <f t="shared" ref="E53" si="215">+SUM(E54:E58)</f>
        <v>0</v>
      </c>
      <c r="F53" s="8">
        <f t="shared" ref="F53" si="216">+SUM(F54:F58)</f>
        <v>99422475</v>
      </c>
      <c r="G53" s="7">
        <f t="shared" ref="G53" si="217">+SUM(G54:G58)</f>
        <v>0</v>
      </c>
      <c r="H53" s="7">
        <f t="shared" ref="H53" si="218">+SUM(H54:H58)</f>
        <v>0</v>
      </c>
      <c r="I53" s="7">
        <f t="shared" ref="I53" si="219">+SUM(I54:I58)</f>
        <v>0</v>
      </c>
      <c r="J53" s="8">
        <f t="shared" ref="J53" si="220">+SUM(J54:J58)</f>
        <v>0</v>
      </c>
      <c r="K53" s="8">
        <f t="shared" ref="K53" si="221">+SUM(K54:K58)</f>
        <v>0</v>
      </c>
      <c r="L53" s="7">
        <f t="shared" ref="L53" si="222">+SUM(L54:L58)</f>
        <v>3170045.96</v>
      </c>
      <c r="M53" s="8">
        <f t="shared" ref="M53" si="223">+SUM(M54:M58)</f>
        <v>0</v>
      </c>
      <c r="N53" s="8">
        <f t="shared" ref="N53:O53" si="224">+SUM(N54:N58)</f>
        <v>0</v>
      </c>
      <c r="O53" s="8">
        <f t="shared" si="224"/>
        <v>0</v>
      </c>
      <c r="P53" s="7">
        <f t="shared" si="61"/>
        <v>102592520.95999999</v>
      </c>
    </row>
    <row r="54" spans="1:16" hidden="1" x14ac:dyDescent="0.25">
      <c r="A54" s="3" t="s">
        <v>46</v>
      </c>
      <c r="B54" s="11" t="s">
        <v>94</v>
      </c>
      <c r="C54" s="4"/>
      <c r="D54" s="6">
        <v>0</v>
      </c>
      <c r="E54" s="7">
        <f t="shared" ref="E54" si="225">+SUM(E55:E59)</f>
        <v>0</v>
      </c>
      <c r="F54" s="8">
        <f t="shared" ref="F54" si="226">+SUM(F55:F59)</f>
        <v>59653485</v>
      </c>
      <c r="G54" s="7">
        <f t="shared" ref="G54" si="227">+SUM(G55:G59)</f>
        <v>0</v>
      </c>
      <c r="H54" s="7">
        <f t="shared" ref="H54" si="228">+SUM(H55:H59)</f>
        <v>0</v>
      </c>
      <c r="I54" s="7">
        <f t="shared" ref="I54" si="229">+SUM(I55:I59)</f>
        <v>0</v>
      </c>
      <c r="J54" s="8">
        <f t="shared" ref="J54" si="230">+SUM(J55:J59)</f>
        <v>0</v>
      </c>
      <c r="K54" s="8">
        <f t="shared" ref="K54" si="231">+SUM(K55:K59)</f>
        <v>0</v>
      </c>
      <c r="L54" s="7">
        <f t="shared" ref="L54" si="232">+SUM(L55:L59)</f>
        <v>1585022.98</v>
      </c>
      <c r="M54" s="8">
        <f t="shared" ref="M54" si="233">+SUM(M55:M59)</f>
        <v>0</v>
      </c>
      <c r="N54" s="8">
        <f t="shared" ref="N54:O54" si="234">+SUM(N55:N59)</f>
        <v>0</v>
      </c>
      <c r="O54" s="8">
        <f t="shared" si="234"/>
        <v>0</v>
      </c>
      <c r="P54" s="7">
        <f t="shared" si="61"/>
        <v>61238507.979999997</v>
      </c>
    </row>
    <row r="55" spans="1:16" x14ac:dyDescent="0.25">
      <c r="A55" s="3" t="s">
        <v>47</v>
      </c>
      <c r="B55" s="11">
        <v>1000000</v>
      </c>
      <c r="C55" s="4"/>
      <c r="D55" s="6">
        <v>0</v>
      </c>
      <c r="E55" s="7">
        <f t="shared" ref="E55" si="235">+SUM(E56:E60)</f>
        <v>0</v>
      </c>
      <c r="F55" s="8">
        <v>0</v>
      </c>
      <c r="G55" s="7">
        <f t="shared" ref="G55" si="236">+SUM(G56:G60)</f>
        <v>0</v>
      </c>
      <c r="H55" s="7">
        <f t="shared" ref="H55" si="237">+SUM(H56:H60)</f>
        <v>0</v>
      </c>
      <c r="I55" s="7">
        <f t="shared" ref="I55" si="238">+SUM(I56:I60)</f>
        <v>0</v>
      </c>
      <c r="J55" s="8">
        <f t="shared" ref="J55" si="239">+SUM(J56:J60)</f>
        <v>0</v>
      </c>
      <c r="K55" s="8">
        <f t="shared" ref="K55" si="240">+SUM(K56:K60)</f>
        <v>0</v>
      </c>
      <c r="L55" s="7">
        <v>1585022.98</v>
      </c>
      <c r="M55" s="8">
        <f t="shared" ref="M55" si="241">+SUM(M56:M60)</f>
        <v>0</v>
      </c>
      <c r="N55" s="8">
        <f t="shared" ref="N55:O55" si="242">+SUM(N56:N60)</f>
        <v>0</v>
      </c>
      <c r="O55" s="8">
        <f t="shared" si="242"/>
        <v>0</v>
      </c>
      <c r="P55" s="7">
        <f>+D55+E55+F55+G55+H55+I55+J55+K55+L55+M55+N55+O55</f>
        <v>1585022.98</v>
      </c>
    </row>
    <row r="56" spans="1:16" x14ac:dyDescent="0.25">
      <c r="A56" s="3" t="s">
        <v>48</v>
      </c>
      <c r="B56" s="11">
        <v>654998.17000000004</v>
      </c>
      <c r="C56" s="4"/>
      <c r="D56" s="6">
        <v>0</v>
      </c>
      <c r="E56" s="7">
        <f t="shared" ref="E56" si="243">+SUM(E57:E61)</f>
        <v>0</v>
      </c>
      <c r="F56" s="8">
        <v>0</v>
      </c>
      <c r="G56" s="7">
        <f t="shared" ref="G56" si="244">+SUM(G57:G61)</f>
        <v>0</v>
      </c>
      <c r="H56" s="7">
        <f t="shared" ref="H56" si="245">+SUM(H57:H61)</f>
        <v>0</v>
      </c>
      <c r="I56" s="7">
        <f t="shared" ref="I56" si="246">+SUM(I57:I61)</f>
        <v>0</v>
      </c>
      <c r="J56" s="8">
        <f t="shared" ref="J56" si="247">+SUM(J57:J61)</f>
        <v>0</v>
      </c>
      <c r="K56" s="8">
        <f t="shared" ref="K56" si="248">+SUM(K57:K61)</f>
        <v>0</v>
      </c>
      <c r="L56" s="7">
        <f t="shared" ref="L56" si="249">+SUM(L57:L61)</f>
        <v>0</v>
      </c>
      <c r="M56" s="8">
        <f t="shared" ref="M56" si="250">+SUM(M57:M61)</f>
        <v>0</v>
      </c>
      <c r="N56" s="8">
        <f t="shared" ref="N56:O56" si="251">+SUM(N57:N61)</f>
        <v>0</v>
      </c>
      <c r="O56" s="8">
        <f t="shared" si="251"/>
        <v>0</v>
      </c>
      <c r="P56" s="7">
        <f t="shared" si="61"/>
        <v>0</v>
      </c>
    </row>
    <row r="57" spans="1:16" hidden="1" x14ac:dyDescent="0.25">
      <c r="A57" s="3" t="s">
        <v>49</v>
      </c>
      <c r="B57" s="11" t="s">
        <v>94</v>
      </c>
      <c r="C57" s="4"/>
      <c r="D57" s="6">
        <v>0</v>
      </c>
      <c r="E57" s="7">
        <f t="shared" ref="E57" si="252">+SUM(E58:E62)</f>
        <v>0</v>
      </c>
      <c r="F57" s="8">
        <f t="shared" ref="F57" si="253">+SUM(F58:F62)</f>
        <v>39768990</v>
      </c>
      <c r="G57" s="7">
        <f t="shared" ref="G57" si="254">+SUM(G58:G62)</f>
        <v>0</v>
      </c>
      <c r="H57" s="7">
        <f t="shared" ref="H57" si="255">+SUM(H58:H62)</f>
        <v>0</v>
      </c>
      <c r="I57" s="7">
        <f t="shared" ref="I57" si="256">+SUM(I58:I62)</f>
        <v>0</v>
      </c>
      <c r="J57" s="8">
        <f t="shared" ref="J57" si="257">+SUM(J58:J62)</f>
        <v>0</v>
      </c>
      <c r="K57" s="8">
        <f t="shared" ref="K57" si="258">+SUM(K58:K62)</f>
        <v>0</v>
      </c>
      <c r="L57" s="7">
        <f t="shared" ref="L57" si="259">+SUM(L58:L62)</f>
        <v>0</v>
      </c>
      <c r="M57" s="8">
        <f t="shared" ref="M57" si="260">+SUM(M58:M62)</f>
        <v>0</v>
      </c>
      <c r="N57" s="8">
        <f t="shared" ref="N57:O57" si="261">+SUM(N58:N62)</f>
        <v>0</v>
      </c>
      <c r="O57" s="8">
        <f t="shared" si="261"/>
        <v>0</v>
      </c>
      <c r="P57" s="7">
        <f t="shared" si="61"/>
        <v>39768990</v>
      </c>
    </row>
    <row r="58" spans="1:16" x14ac:dyDescent="0.25">
      <c r="A58" s="3" t="s">
        <v>50</v>
      </c>
      <c r="B58" s="11">
        <v>500000</v>
      </c>
      <c r="C58" s="4"/>
      <c r="D58" s="6">
        <v>0</v>
      </c>
      <c r="E58" s="7">
        <f t="shared" ref="E58" si="262">+SUM(E59:E63)</f>
        <v>0</v>
      </c>
      <c r="F58" s="8">
        <v>0</v>
      </c>
      <c r="G58" s="7">
        <f t="shared" ref="G58" si="263">+SUM(G59:G63)</f>
        <v>0</v>
      </c>
      <c r="H58" s="7">
        <f t="shared" ref="H58" si="264">+SUM(H59:H63)</f>
        <v>0</v>
      </c>
      <c r="I58" s="7">
        <f t="shared" ref="I58" si="265">+SUM(I59:I63)</f>
        <v>0</v>
      </c>
      <c r="J58" s="8">
        <f t="shared" ref="J58" si="266">+SUM(J59:J63)</f>
        <v>0</v>
      </c>
      <c r="K58" s="8">
        <f t="shared" ref="K58" si="267">+SUM(K59:K63)</f>
        <v>0</v>
      </c>
      <c r="L58" s="7">
        <f t="shared" ref="L58" si="268">+SUM(L59:L63)</f>
        <v>0</v>
      </c>
      <c r="M58" s="8">
        <f t="shared" ref="M58" si="269">+SUM(M59:M63)</f>
        <v>0</v>
      </c>
      <c r="N58" s="8">
        <f t="shared" ref="N58:O58" si="270">+SUM(N59:N63)</f>
        <v>0</v>
      </c>
      <c r="O58" s="8">
        <f t="shared" si="270"/>
        <v>0</v>
      </c>
      <c r="P58" s="7">
        <f t="shared" si="61"/>
        <v>0</v>
      </c>
    </row>
    <row r="59" spans="1:16" hidden="1" x14ac:dyDescent="0.25">
      <c r="A59" s="3" t="s">
        <v>51</v>
      </c>
      <c r="B59" s="11">
        <v>0</v>
      </c>
      <c r="C59" s="4"/>
      <c r="D59" s="6">
        <v>0</v>
      </c>
      <c r="E59" s="7">
        <f t="shared" ref="E59" si="271">+SUM(E60:E64)</f>
        <v>0</v>
      </c>
      <c r="F59" s="8">
        <f t="shared" ref="F59" si="272">+SUM(F60:F64)</f>
        <v>19884495</v>
      </c>
      <c r="G59" s="7">
        <f t="shared" ref="G59" si="273">+SUM(G60:G64)</f>
        <v>0</v>
      </c>
      <c r="H59" s="7">
        <f t="shared" ref="H59" si="274">+SUM(H60:H64)</f>
        <v>0</v>
      </c>
      <c r="I59" s="8">
        <f t="shared" ref="I59" si="275">+SUM(I60:I64)</f>
        <v>0</v>
      </c>
      <c r="J59" s="8">
        <f t="shared" ref="J59" si="276">+SUM(J60:J64)</f>
        <v>0</v>
      </c>
      <c r="K59" s="8">
        <f t="shared" ref="K59" si="277">+SUM(K60:K64)</f>
        <v>0</v>
      </c>
      <c r="L59" s="7">
        <f t="shared" ref="L59" si="278">+SUM(L60:L64)</f>
        <v>0</v>
      </c>
      <c r="M59" s="8">
        <f t="shared" ref="M59" si="279">+SUM(M60:M64)</f>
        <v>0</v>
      </c>
      <c r="N59" s="8">
        <f t="shared" ref="N59:O59" si="280">+SUM(N60:N64)</f>
        <v>0</v>
      </c>
      <c r="O59" s="8">
        <f t="shared" si="280"/>
        <v>0</v>
      </c>
      <c r="P59" s="7">
        <f t="shared" si="61"/>
        <v>19884495</v>
      </c>
    </row>
    <row r="60" spans="1:16" x14ac:dyDescent="0.25">
      <c r="A60" s="2" t="s">
        <v>52</v>
      </c>
      <c r="B60" s="8">
        <f>+SUM(B61:B63)</f>
        <v>38835019</v>
      </c>
      <c r="C60" s="8">
        <f t="shared" ref="C60" si="281">+SUM(C61:C63)</f>
        <v>0</v>
      </c>
      <c r="D60" s="8">
        <f>+SUM(D61:D63)</f>
        <v>0</v>
      </c>
      <c r="E60" s="7">
        <f t="shared" ref="E60" si="282">+SUM(E61:E65)</f>
        <v>0</v>
      </c>
      <c r="F60" s="8">
        <f t="shared" ref="F60" si="283">+SUM(F61:F65)</f>
        <v>9942247.5</v>
      </c>
      <c r="G60" s="7">
        <f t="shared" ref="G60" si="284">+SUM(G61:G65)</f>
        <v>0</v>
      </c>
      <c r="H60" s="7">
        <f t="shared" ref="H60" si="285">+SUM(H61:H65)</f>
        <v>0</v>
      </c>
      <c r="I60" s="8">
        <f>+SUM(I61:I65)</f>
        <v>0</v>
      </c>
      <c r="J60" s="8">
        <f t="shared" ref="J60" si="286">+SUM(J61:J65)</f>
        <v>0</v>
      </c>
      <c r="K60" s="8">
        <f t="shared" ref="K60" si="287">+SUM(K61:K65)</f>
        <v>0</v>
      </c>
      <c r="L60" s="7">
        <f t="shared" ref="L60" si="288">+SUM(L61:L65)</f>
        <v>0</v>
      </c>
      <c r="M60" s="8">
        <f t="shared" ref="M60" si="289">+SUM(M61:M65)</f>
        <v>0</v>
      </c>
      <c r="N60" s="8">
        <f t="shared" ref="N60:O60" si="290">+SUM(N61:N65)</f>
        <v>0</v>
      </c>
      <c r="O60" s="8">
        <f t="shared" si="290"/>
        <v>0</v>
      </c>
      <c r="P60" s="8">
        <f>+D60+E60+F60+G60+H60+I60+J60+K60+L60+M60+N60+O60</f>
        <v>9942247.5</v>
      </c>
    </row>
    <row r="61" spans="1:16" x14ac:dyDescent="0.25">
      <c r="A61" s="3" t="s">
        <v>53</v>
      </c>
      <c r="B61" s="11">
        <v>38835019</v>
      </c>
      <c r="C61" s="4"/>
      <c r="E61" s="7">
        <f t="shared" ref="E61" si="291">+SUM(E62:E66)</f>
        <v>0</v>
      </c>
      <c r="F61" s="7">
        <v>9942247.5</v>
      </c>
      <c r="G61" s="7">
        <f t="shared" ref="G61" si="292">+SUM(G62:G66)</f>
        <v>0</v>
      </c>
      <c r="H61" s="7">
        <f t="shared" ref="H61" si="293">+SUM(H62:H66)</f>
        <v>0</v>
      </c>
      <c r="I61" s="8">
        <f t="shared" ref="I61" si="294">+SUM(I62:I66)</f>
        <v>0</v>
      </c>
      <c r="J61" s="8">
        <f t="shared" ref="J61" si="295">+SUM(J62:J66)</f>
        <v>0</v>
      </c>
      <c r="K61" s="8">
        <f t="shared" ref="K61" si="296">+SUM(K62:K66)</f>
        <v>0</v>
      </c>
      <c r="L61" s="7">
        <f t="shared" ref="L61" si="297">+SUM(L62:L66)</f>
        <v>0</v>
      </c>
      <c r="M61" s="8">
        <f t="shared" ref="M61" si="298">+SUM(M62:M66)</f>
        <v>0</v>
      </c>
      <c r="O61" s="8">
        <f t="shared" ref="O61" si="299">+SUM(O62:O66)</f>
        <v>0</v>
      </c>
      <c r="P61" s="7">
        <f>+D61+E61+F61+G61+H61+I61+J61+K61+L61+M61+N61+O61</f>
        <v>9942247.5</v>
      </c>
    </row>
    <row r="62" spans="1:16" hidden="1" x14ac:dyDescent="0.25">
      <c r="A62" s="3" t="s">
        <v>54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/>
      <c r="O62" s="6"/>
      <c r="P62" s="7">
        <f t="shared" si="61"/>
        <v>0</v>
      </c>
    </row>
    <row r="63" spans="1:16" hidden="1" x14ac:dyDescent="0.25">
      <c r="A63" s="3" t="s">
        <v>55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/>
      <c r="O63" s="6"/>
      <c r="P63" s="7">
        <f t="shared" si="61"/>
        <v>0</v>
      </c>
    </row>
    <row r="64" spans="1:16" hidden="1" x14ac:dyDescent="0.25">
      <c r="A64" s="3" t="s">
        <v>56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/>
      <c r="O64" s="6"/>
      <c r="P64" s="7">
        <f t="shared" si="61"/>
        <v>0</v>
      </c>
    </row>
    <row r="65" spans="1:16" hidden="1" x14ac:dyDescent="0.25">
      <c r="A65" s="2" t="s">
        <v>57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/>
      <c r="O65" s="6"/>
      <c r="P65" s="7">
        <f t="shared" si="61"/>
        <v>0</v>
      </c>
    </row>
    <row r="66" spans="1:16" hidden="1" x14ac:dyDescent="0.25">
      <c r="A66" s="3" t="s">
        <v>58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/>
      <c r="O66" s="6"/>
      <c r="P66" s="7">
        <f t="shared" si="61"/>
        <v>0</v>
      </c>
    </row>
    <row r="67" spans="1:16" hidden="1" x14ac:dyDescent="0.25">
      <c r="A67" s="3" t="s">
        <v>59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/>
      <c r="O67" s="6"/>
      <c r="P67" s="7">
        <f t="shared" si="61"/>
        <v>0</v>
      </c>
    </row>
    <row r="68" spans="1:16" hidden="1" x14ac:dyDescent="0.25">
      <c r="A68" s="2" t="s">
        <v>60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/>
      <c r="O68" s="6"/>
      <c r="P68" s="7">
        <f t="shared" si="61"/>
        <v>0</v>
      </c>
    </row>
    <row r="69" spans="1:16" hidden="1" x14ac:dyDescent="0.25">
      <c r="A69" s="3" t="s">
        <v>61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/>
      <c r="O69" s="6"/>
      <c r="P69" s="7">
        <f t="shared" si="61"/>
        <v>0</v>
      </c>
    </row>
    <row r="70" spans="1:16" hidden="1" x14ac:dyDescent="0.25">
      <c r="A70" s="3" t="s">
        <v>62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/>
      <c r="O70" s="6"/>
      <c r="P70" s="7">
        <f t="shared" si="61"/>
        <v>0</v>
      </c>
    </row>
    <row r="71" spans="1:16" hidden="1" x14ac:dyDescent="0.25">
      <c r="A71" s="3" t="s">
        <v>63</v>
      </c>
      <c r="B71" s="6">
        <v>0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/>
      <c r="O71" s="6"/>
      <c r="P71" s="7">
        <f t="shared" si="61"/>
        <v>0</v>
      </c>
    </row>
    <row r="72" spans="1:16" hidden="1" x14ac:dyDescent="0.25">
      <c r="A72" s="1" t="s">
        <v>66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/>
      <c r="O72" s="6"/>
      <c r="P72" s="7">
        <f t="shared" si="61"/>
        <v>0</v>
      </c>
    </row>
    <row r="73" spans="1:16" hidden="1" x14ac:dyDescent="0.25">
      <c r="A73" s="2" t="s">
        <v>67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/>
      <c r="O73" s="6"/>
      <c r="P73" s="7">
        <f t="shared" si="61"/>
        <v>0</v>
      </c>
    </row>
    <row r="74" spans="1:16" hidden="1" x14ac:dyDescent="0.25">
      <c r="A74" s="3" t="s">
        <v>68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/>
      <c r="O74" s="6"/>
      <c r="P74" s="7">
        <f t="shared" si="61"/>
        <v>0</v>
      </c>
    </row>
    <row r="75" spans="1:16" hidden="1" x14ac:dyDescent="0.25">
      <c r="A75" s="3" t="s">
        <v>69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/>
      <c r="O75" s="6"/>
      <c r="P75" s="7">
        <f t="shared" si="61"/>
        <v>0</v>
      </c>
    </row>
    <row r="76" spans="1:16" hidden="1" x14ac:dyDescent="0.25">
      <c r="A76" s="2" t="s">
        <v>70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P76" s="7">
        <f t="shared" si="61"/>
        <v>0</v>
      </c>
    </row>
    <row r="77" spans="1:16" hidden="1" x14ac:dyDescent="0.25">
      <c r="A77" s="3" t="s">
        <v>71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P77" s="7">
        <f t="shared" si="61"/>
        <v>0</v>
      </c>
    </row>
    <row r="78" spans="1:16" hidden="1" x14ac:dyDescent="0.25">
      <c r="A78" s="3" t="s">
        <v>72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P78" s="7">
        <f t="shared" si="61"/>
        <v>0</v>
      </c>
    </row>
    <row r="79" spans="1:16" hidden="1" x14ac:dyDescent="0.25">
      <c r="A79" s="2" t="s">
        <v>73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P79" s="7">
        <f t="shared" si="61"/>
        <v>0</v>
      </c>
    </row>
    <row r="80" spans="1:16" hidden="1" x14ac:dyDescent="0.25">
      <c r="A80" s="3" t="s">
        <v>74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P80" s="7">
        <f t="shared" ref="P80" si="300">+D80+E80+F80+G80+H80+I80+J80+K80+L80+M80+N80+O80</f>
        <v>0</v>
      </c>
    </row>
    <row r="81" spans="1:16" s="57" customFormat="1" x14ac:dyDescent="0.25">
      <c r="A81" s="53" t="s">
        <v>64</v>
      </c>
      <c r="B81" s="54">
        <f>+B9+B15+B25+B35+B43+B50+B60+B65+B68+B73+B76+B79</f>
        <v>523639562</v>
      </c>
      <c r="C81" s="54">
        <f t="shared" ref="C81" si="301">+C9+C15+C25+C35+C43+C50+C60+C65+C68+C73+C76+C79</f>
        <v>0</v>
      </c>
      <c r="D81" s="55">
        <f>+D9+D15+D25+D35+D43+D50+D60+D65+D68+D73+D76+D79</f>
        <v>34703438.469999999</v>
      </c>
      <c r="E81" s="56">
        <f>+E9+E15+E25+E35+E50</f>
        <v>34904751.32</v>
      </c>
      <c r="F81" s="54">
        <f>+F9+F15+F25+F35+F50+F60</f>
        <v>46436551.840000004</v>
      </c>
      <c r="G81" s="54">
        <f>+G9+G15+G25+G35+G50+G60</f>
        <v>34977922.120000005</v>
      </c>
      <c r="H81" s="55">
        <f t="shared" ref="H81:O81" si="302">+H9+H15+H25+H35+H43+H50+H60+H65+H68+H73+H76+H79</f>
        <v>36098230.549999997</v>
      </c>
      <c r="I81" s="54">
        <f>+I9+I15+I25+I35+I50</f>
        <v>36015979.619999997</v>
      </c>
      <c r="J81" s="55">
        <f t="shared" si="302"/>
        <v>45456983.090000004</v>
      </c>
      <c r="K81" s="55">
        <f>+K9+K15+K25+K35</f>
        <v>63301115.209999993</v>
      </c>
      <c r="L81" s="55">
        <f>+L9+L15+L25+L35+L50</f>
        <v>36901953.039999999</v>
      </c>
      <c r="M81" s="54">
        <f t="shared" si="302"/>
        <v>0</v>
      </c>
      <c r="N81" s="54">
        <f t="shared" si="302"/>
        <v>0</v>
      </c>
      <c r="O81" s="54">
        <f t="shared" si="302"/>
        <v>0</v>
      </c>
      <c r="P81" s="55">
        <f>+P9+P15+P25+P35+P50+P60</f>
        <v>368796925.25999999</v>
      </c>
    </row>
    <row r="82" spans="1:16" x14ac:dyDescent="0.25">
      <c r="B82" s="10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6" x14ac:dyDescent="0.25">
      <c r="B83" s="10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6" x14ac:dyDescent="0.25">
      <c r="B84" s="10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6" x14ac:dyDescent="0.25">
      <c r="E85" s="7"/>
    </row>
    <row r="86" spans="1:16" ht="15.75" x14ac:dyDescent="0.25">
      <c r="A86" s="12" t="s">
        <v>95</v>
      </c>
      <c r="B86" s="22" t="s">
        <v>96</v>
      </c>
      <c r="C86" s="22"/>
    </row>
    <row r="87" spans="1:16" ht="15.75" x14ac:dyDescent="0.25">
      <c r="A87" s="13" t="s">
        <v>97</v>
      </c>
      <c r="B87" s="22" t="s">
        <v>98</v>
      </c>
      <c r="C87" s="22"/>
    </row>
    <row r="88" spans="1:16" ht="15.75" thickBot="1" x14ac:dyDescent="0.3"/>
    <row r="89" spans="1:16" s="14" customFormat="1" ht="12.75" x14ac:dyDescent="0.2">
      <c r="A89" s="23" t="s">
        <v>102</v>
      </c>
      <c r="B89" s="24"/>
      <c r="C89" s="25"/>
    </row>
    <row r="90" spans="1:16" s="14" customFormat="1" ht="13.5" thickBot="1" x14ac:dyDescent="0.25">
      <c r="A90" s="26"/>
      <c r="B90" s="27"/>
      <c r="C90" s="28"/>
    </row>
    <row r="91" spans="1:16" s="14" customFormat="1" ht="12.75" x14ac:dyDescent="0.2">
      <c r="A91" s="29" t="s">
        <v>103</v>
      </c>
      <c r="B91" s="30"/>
      <c r="C91" s="31"/>
    </row>
    <row r="92" spans="1:16" s="14" customFormat="1" ht="13.5" thickBot="1" x14ac:dyDescent="0.25">
      <c r="A92" s="32"/>
      <c r="B92" s="33"/>
      <c r="C92" s="34"/>
    </row>
    <row r="93" spans="1:16" s="14" customFormat="1" ht="13.5" thickBot="1" x14ac:dyDescent="0.25">
      <c r="A93" s="35" t="s">
        <v>104</v>
      </c>
      <c r="B93" s="36"/>
      <c r="C93" s="37"/>
    </row>
    <row r="94" spans="1:16" s="14" customFormat="1" ht="12.75" x14ac:dyDescent="0.2">
      <c r="A94" s="15" t="s">
        <v>99</v>
      </c>
    </row>
    <row r="95" spans="1:16" s="14" customFormat="1" ht="12.75" x14ac:dyDescent="0.2">
      <c r="A95" s="16" t="s">
        <v>100</v>
      </c>
    </row>
    <row r="96" spans="1:16" s="14" customFormat="1" ht="12.75" x14ac:dyDescent="0.2">
      <c r="A96" s="16" t="s">
        <v>101</v>
      </c>
    </row>
  </sheetData>
  <mergeCells count="14"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B86:C86"/>
    <mergeCell ref="B87:C87"/>
    <mergeCell ref="A89:C90"/>
    <mergeCell ref="A91:C92"/>
    <mergeCell ref="A93:C93"/>
  </mergeCells>
  <pageMargins left="0.70866141732283472" right="0.70866141732283472" top="0.35433070866141736" bottom="0.74803149606299213" header="0.11811023622047245" footer="0.31496062992125984"/>
  <pageSetup paperSize="5"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4" ma:contentTypeDescription="Crear nuevo documento." ma:contentTypeScope="" ma:versionID="a5ad649529e7a0ae7a657ef6619884e1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df602ed10565fb1b734a78efd85b40fe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292BDB-E95F-47BD-A983-420F18DD33BD}"/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e13dc4f-122b-4d99-99b9-8e0078ca2828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Estephany J. Nuñez</cp:lastModifiedBy>
  <cp:lastPrinted>2022-09-08T18:26:07Z</cp:lastPrinted>
  <dcterms:created xsi:type="dcterms:W3CDTF">2021-07-29T18:58:50Z</dcterms:created>
  <dcterms:modified xsi:type="dcterms:W3CDTF">2022-10-10T20:23:43Z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</Properties>
</file>