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2/Estados Financieros 2022/DIGECOG/12- Diciembre 2022 DIGECOG/SISACNOC DIC 2022/"/>
    </mc:Choice>
  </mc:AlternateContent>
  <xr:revisionPtr revIDLastSave="36" documentId="8_{323F0D55-93DB-4169-9099-5E09F7BE3ED9}" xr6:coauthVersionLast="47" xr6:coauthVersionMax="47" xr10:uidLastSave="{EF6E4C54-B07B-4313-9B28-ECDF06BEE2FD}"/>
  <bookViews>
    <workbookView xWindow="4050" yWindow="4215" windowWidth="21600" windowHeight="11385" tabRatio="917" xr2:uid="{00000000-000D-0000-FFFF-FFFF00000000}"/>
  </bookViews>
  <sheets>
    <sheet name="ESF - Situación Financiera" sheetId="1" r:id="rId1"/>
  </sheets>
  <definedNames>
    <definedName name="_xlnm._FilterDatabase" localSheetId="0" hidden="1">'ESF - Situación Financiera'!$A$5:$F$5</definedName>
    <definedName name="_xlnm.Print_Area" localSheetId="0">'ESF - Situación Financiera'!$A$1:$F$71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F22" i="1"/>
  <c r="D55" i="1" l="1"/>
  <c r="D57" i="1" s="1"/>
  <c r="D39" i="1"/>
  <c r="D59" i="1" s="1"/>
  <c r="D24" i="1"/>
  <c r="D15" i="1"/>
  <c r="D26" i="1" l="1"/>
  <c r="I11" i="1" l="1"/>
  <c r="G12" i="1"/>
  <c r="J32" i="1"/>
  <c r="J33" i="1"/>
  <c r="H32" i="1" l="1"/>
  <c r="H33" i="1"/>
  <c r="J12" i="1"/>
  <c r="J14" i="1"/>
  <c r="J15" i="1"/>
  <c r="J16" i="1"/>
  <c r="J17" i="1"/>
  <c r="J18" i="1"/>
  <c r="J19" i="1"/>
  <c r="J20" i="1"/>
  <c r="J21" i="1"/>
  <c r="J24" i="1"/>
  <c r="J25" i="1"/>
  <c r="J26" i="1"/>
  <c r="J27" i="1"/>
  <c r="J28" i="1"/>
  <c r="J29" i="1"/>
  <c r="J30" i="1"/>
  <c r="J11" i="1"/>
  <c r="H14" i="1"/>
  <c r="H15" i="1"/>
  <c r="H16" i="1"/>
  <c r="H17" i="1"/>
  <c r="H18" i="1"/>
  <c r="H19" i="1"/>
  <c r="H20" i="1"/>
  <c r="H21" i="1"/>
  <c r="H24" i="1"/>
  <c r="H25" i="1"/>
  <c r="H26" i="1"/>
  <c r="H27" i="1"/>
  <c r="H28" i="1"/>
  <c r="H29" i="1"/>
  <c r="H30" i="1"/>
  <c r="I23" i="1"/>
  <c r="J23" i="1" s="1"/>
  <c r="G23" i="1"/>
  <c r="H23" i="1" s="1"/>
  <c r="I22" i="1"/>
  <c r="J22" i="1" s="1"/>
  <c r="G22" i="1"/>
  <c r="H22" i="1" s="1"/>
  <c r="I13" i="1"/>
  <c r="G13" i="1"/>
  <c r="I31" i="1"/>
  <c r="J31" i="1" s="1"/>
  <c r="G31" i="1"/>
  <c r="H31" i="1" s="1"/>
  <c r="I35" i="1"/>
  <c r="J35" i="1" s="1"/>
  <c r="I34" i="1"/>
  <c r="G35" i="1"/>
  <c r="G34" i="1"/>
  <c r="H34" i="1" s="1"/>
  <c r="G11" i="1"/>
  <c r="H11" i="1" s="1"/>
  <c r="H35" i="1" l="1"/>
  <c r="H13" i="1"/>
  <c r="J34" i="1"/>
  <c r="J13" i="1"/>
  <c r="G55" i="1" l="1"/>
  <c r="G54" i="1" l="1"/>
</calcChain>
</file>

<file path=xl/sharedStrings.xml><?xml version="1.0" encoding="utf-8"?>
<sst xmlns="http://schemas.openxmlformats.org/spreadsheetml/2006/main" count="67" uniqueCount="64">
  <si>
    <t>Estado de Situación Financiera</t>
  </si>
  <si>
    <t>(Valores en RD$)</t>
  </si>
  <si>
    <t>Activos</t>
  </si>
  <si>
    <t>Activos corrientes</t>
  </si>
  <si>
    <t>Inversiones a corto plazo (Nota 8)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</si>
  <si>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</si>
  <si>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</si>
  <si>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</si>
  <si>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</si>
  <si>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</si>
  <si>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</si>
  <si>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Total activos no corrientes</t>
  </si>
  <si>
    <t>Total activos</t>
  </si>
  <si>
    <t xml:space="preserve"> </t>
  </si>
  <si>
    <t>Pasivos</t>
  </si>
  <si>
    <t>Pasivos corrientes</t>
  </si>
  <si>
    <t>Sobregiro bancario (Nota 21)</t>
  </si>
  <si>
    <t>Préstamos a corto plazo (Nota 23)</t>
  </si>
  <si>
    <t>Parte corriente de préstamos a largo plazo (Nota 24)</t>
  </si>
  <si>
    <t>Beneficios a empleados a corto plazo (Nota 27)</t>
  </si>
  <si>
    <t>Pensiones (Nota 28)</t>
  </si>
  <si>
    <t>Otros pasivos corrientes (Nota 29)</t>
  </si>
  <si>
    <t>Total pasivos corrientes</t>
  </si>
  <si>
    <t>Pasivos no corrientes</t>
  </si>
  <si>
    <t>Cuentas por pagar a largo plazo (Nota 30)</t>
  </si>
  <si>
    <t>Préstamos a largo plazo (Nota 31)</t>
  </si>
  <si>
    <t>Instrumentos de deuda (Nota 32)</t>
  </si>
  <si>
    <t>Provisiones a largo plazo (Nota 33)</t>
  </si>
  <si>
    <t>Beneficios a empleados a largo plazo (Nota 34)</t>
  </si>
  <si>
    <t>Otros pasivos no corrientes (Nota 35)</t>
  </si>
  <si>
    <t>Total pasivos no corrientes</t>
  </si>
  <si>
    <t xml:space="preserve">Total pasivos </t>
  </si>
  <si>
    <t>Reservas</t>
  </si>
  <si>
    <t>Intereses minoritarios</t>
  </si>
  <si>
    <t>Total activos netos/patrimonio</t>
  </si>
  <si>
    <t>Total pasivos y activos netos/patrimonio</t>
  </si>
  <si>
    <t>Efectivo y equivalentes de efectivo (Nota 7)</t>
  </si>
  <si>
    <t>SUPERINTENDENCIA DE PENSIONES</t>
  </si>
  <si>
    <t>Cuenta por cobrar a corto plazo (Notas 8)</t>
  </si>
  <si>
    <t>Inventarios (Nota 9)</t>
  </si>
  <si>
    <t>Pagos anticipados (Nota 10)</t>
  </si>
  <si>
    <t>Otros activos corrientes (Nota 11)</t>
  </si>
  <si>
    <t>Porción corriente de documentos por cobrar (Nota 8)</t>
  </si>
  <si>
    <t>Propiedad, Planta y Equipos Netos (Nota 11)</t>
  </si>
  <si>
    <t xml:space="preserve">Activos intangibles (Nota 12) </t>
  </si>
  <si>
    <t>Las notas en las páginas 7 a 23 son parte integral de estos Estados Financieros.</t>
  </si>
  <si>
    <t>Variacion 2018</t>
  </si>
  <si>
    <t>Variacion 2017</t>
  </si>
  <si>
    <t>Firma:</t>
  </si>
  <si>
    <t>Superintendente de Pensiones</t>
  </si>
  <si>
    <t>Encargada de Contabilidad</t>
  </si>
  <si>
    <t xml:space="preserve">   Contralor</t>
  </si>
  <si>
    <t>Reserva de Capital</t>
  </si>
  <si>
    <t>Al 31 de Diciembre de 2022 y 2021</t>
  </si>
  <si>
    <t xml:space="preserve">Resultados Acumulados </t>
  </si>
  <si>
    <t>Resultados Positivos (ahorro) / Negativo (desahorro)</t>
  </si>
  <si>
    <t>Cuentas por pagar a corto plazo (Nota 13)</t>
  </si>
  <si>
    <t>Retenciones y acumulaciones por pagar (Nota 14)</t>
  </si>
  <si>
    <t>Provisiones y Otras Cuentas por Pagar a corto plazo (Nota 15)</t>
  </si>
  <si>
    <t>Activos Netos/Patrimonio (Nota 16)</t>
  </si>
  <si>
    <t>Graciela Herrera</t>
  </si>
  <si>
    <t>Juan C. Pérez</t>
  </si>
  <si>
    <t xml:space="preserve">Francisco A. Torres </t>
  </si>
  <si>
    <t xml:space="preserve">               Firma: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</si>
</sst>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10"/>
      <name val="Calibri"/>
      <family val="2"/>
    </font>
    <font>
      <sz val="11"/>
      <name val="Arial"/>
      <family val="2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2" fillId="0" borderId="0">
      <alignment vertical="top"/>
    </xf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1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41" fontId="0" fillId="0" borderId="0" xfId="0" applyNumberFormat="1" applyAlignment="1">
      <alignment vertical="center"/>
    </xf>
    <xf numFmtId="41" fontId="0" fillId="0" borderId="0" xfId="0" applyNumberFormat="1"/>
    <xf numFmtId="3" fontId="11" fillId="0" borderId="0" xfId="9" applyNumberFormat="1" applyFont="1" applyFill="1" applyBorder="1"/>
    <xf numFmtId="37" fontId="11" fillId="0" borderId="0" xfId="9" applyNumberFormat="1" applyFont="1" applyFill="1" applyBorder="1"/>
    <xf numFmtId="0" fontId="11" fillId="0" borderId="0" xfId="0" applyFont="1" applyAlignment="1">
      <alignment horizontal="center"/>
    </xf>
    <xf numFmtId="0" fontId="10" fillId="0" borderId="0" xfId="0" applyFont="1"/>
    <xf numFmtId="0" fontId="13" fillId="0" borderId="0" xfId="0" applyFont="1"/>
    <xf numFmtId="2" fontId="13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indent="3"/>
    </xf>
    <xf numFmtId="0" fontId="11" fillId="0" borderId="0" xfId="0" applyFont="1" applyAlignment="1">
      <alignment horizontal="left" indent="4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41" fontId="2" fillId="0" borderId="0" xfId="0" applyNumberFormat="1" applyFont="1"/>
    <xf numFmtId="41" fontId="2" fillId="0" borderId="0" xfId="0" applyNumberFormat="1" applyFont="1" applyAlignment="1">
      <alignment horizontal="left" vertical="center" indent="5"/>
    </xf>
    <xf numFmtId="0" fontId="3" fillId="0" borderId="0" xfId="0" applyFont="1" applyAlignment="1">
      <alignment horizontal="left" vertical="top"/>
    </xf>
    <xf numFmtId="41" fontId="3" fillId="0" borderId="0" xfId="0" applyNumberFormat="1" applyFont="1" applyAlignment="1">
      <alignment vertical="center"/>
    </xf>
    <xf numFmtId="41" fontId="2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41" fontId="4" fillId="0" borderId="0" xfId="0" applyNumberFormat="1" applyFont="1" applyAlignment="1">
      <alignment horizontal="left" vertical="center"/>
    </xf>
    <xf numFmtId="4" fontId="5" fillId="0" borderId="0" xfId="9" applyNumberFormat="1" applyBorder="1" applyAlignment="1">
      <alignment horizontal="right"/>
    </xf>
    <xf numFmtId="3" fontId="2" fillId="0" borderId="0" xfId="0" applyNumberFormat="1" applyFont="1"/>
    <xf numFmtId="4" fontId="0" fillId="0" borderId="0" xfId="0" applyNumberFormat="1" applyAlignment="1">
      <alignment vertical="center"/>
    </xf>
    <xf numFmtId="41" fontId="2" fillId="0" borderId="2" xfId="0" applyNumberFormat="1" applyFont="1" applyBorder="1" applyAlignment="1">
      <alignment vertical="center"/>
    </xf>
    <xf numFmtId="3" fontId="11" fillId="0" borderId="2" xfId="9" applyNumberFormat="1" applyFont="1" applyFill="1" applyBorder="1"/>
    <xf numFmtId="41" fontId="3" fillId="0" borderId="1" xfId="0" applyNumberFormat="1" applyFont="1" applyBorder="1" applyAlignment="1">
      <alignment vertical="center"/>
    </xf>
    <xf numFmtId="41" fontId="2" fillId="0" borderId="2" xfId="0" applyNumberFormat="1" applyFont="1" applyBorder="1"/>
    <xf numFmtId="43" fontId="2" fillId="0" borderId="0" xfId="9" applyFont="1" applyBorder="1" applyAlignment="1"/>
    <xf numFmtId="166" fontId="11" fillId="0" borderId="0" xfId="9" applyNumberFormat="1" applyFont="1" applyFill="1" applyBorder="1"/>
    <xf numFmtId="0" fontId="14" fillId="0" borderId="0" xfId="0" applyFont="1" applyAlignment="1">
      <alignment horizontal="left"/>
    </xf>
    <xf numFmtId="0" fontId="11" fillId="0" borderId="0" xfId="0" applyFont="1"/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 indent="4"/>
    </xf>
    <xf numFmtId="0" fontId="14" fillId="0" borderId="0" xfId="0" applyFont="1" applyAlignment="1">
      <alignment horizontal="left" indent="1"/>
    </xf>
  </cellXfs>
  <cellStyles count="14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4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5"/>
  <sheetViews>
    <sheetView tabSelected="1" topLeftCell="A55" zoomScale="110" zoomScaleNormal="110" workbookViewId="0">
      <selection activeCell="F72" sqref="F72"/>
    </sheetView>
  </sheetViews>
  <sheetFormatPr baseColWidth="10" defaultColWidth="11.42578125" defaultRowHeight="15" x14ac:dyDescent="0.25"/>
  <cols>
    <col min="1" max="1" width="6.85546875" style="1" customWidth="1"/>
    <col min="2" max="2" width="49.85546875" style="1" customWidth="1"/>
    <col min="3" max="3" width="4.28515625" style="1" customWidth="1"/>
    <col min="4" max="4" width="18.28515625" style="1" customWidth="1"/>
    <col min="5" max="5" width="4.28515625" style="1" customWidth="1"/>
    <col min="6" max="6" width="34.7109375" style="1" customWidth="1"/>
    <col min="7" max="9" width="14.140625" style="7" hidden="1" customWidth="1"/>
    <col min="10" max="10" width="12.85546875" style="7" hidden="1" customWidth="1"/>
    <col min="11" max="12" width="0" style="7" hidden="1" customWidth="1"/>
    <col min="13" max="17" width="11.42578125" style="7"/>
    <col min="18" max="18" width="13.85546875" style="7" bestFit="1" customWidth="1"/>
    <col min="19" max="16384" width="11.42578125" style="7"/>
  </cols>
  <sheetData>
    <row r="1" spans="1:14" ht="15.75" x14ac:dyDescent="0.25">
      <c r="A1" s="43" t="s">
        <v>37</v>
      </c>
      <c r="B1" s="43"/>
      <c r="C1" s="43"/>
      <c r="D1" s="43"/>
      <c r="E1" s="43"/>
      <c r="F1" s="43"/>
    </row>
    <row r="2" spans="1:14" ht="15.75" x14ac:dyDescent="0.25">
      <c r="A2" s="43" t="s">
        <v>0</v>
      </c>
      <c r="B2" s="43"/>
      <c r="C2" s="43"/>
      <c r="D2" s="43"/>
      <c r="E2" s="43"/>
      <c r="F2" s="43"/>
    </row>
    <row r="3" spans="1:14" ht="15.75" x14ac:dyDescent="0.25">
      <c r="A3" s="43" t="s">
        <v>53</v>
      </c>
      <c r="B3" s="43"/>
      <c r="C3" s="43"/>
      <c r="D3" s="43"/>
      <c r="E3" s="43"/>
      <c r="F3" s="43"/>
    </row>
    <row r="4" spans="1:14" ht="15.75" x14ac:dyDescent="0.25">
      <c r="A4" s="43" t="s">
        <v>1</v>
      </c>
      <c r="B4" s="43"/>
      <c r="C4" s="43"/>
      <c r="D4" s="43"/>
      <c r="E4" s="43"/>
      <c r="F4" s="43"/>
    </row>
    <row r="5" spans="1:14" x14ac:dyDescent="0.25">
      <c r="D5" s="7"/>
      <c r="E5" s="7"/>
      <c r="F5" s="7"/>
      <c r="G5" s="7" t="s">
        <v>46</v>
      </c>
      <c r="I5" s="7" t="s">
        <v>47</v>
      </c>
    </row>
    <row r="6" spans="1:14" x14ac:dyDescent="0.25">
      <c r="A6" s="6" t="s">
        <v>2</v>
      </c>
      <c r="B6" s="20"/>
      <c r="C6" s="20"/>
      <c r="D6" s="27">
        <v>2022</v>
      </c>
      <c r="E6" s="3"/>
      <c r="F6" s="27">
        <v>2021</v>
      </c>
    </row>
    <row r="7" spans="1:14" x14ac:dyDescent="0.25">
      <c r="A7" s="6" t="s">
        <v>3</v>
      </c>
      <c r="B7" s="20"/>
      <c r="C7" s="20"/>
      <c r="D7" s="21"/>
      <c r="E7" s="21"/>
      <c r="F7" s="21"/>
    </row>
    <row r="8" spans="1:14" x14ac:dyDescent="0.25">
      <c r="B8" s="1" t="s">
        <v>36</v>
      </c>
      <c r="D8" s="5">
        <v>93662571.950000003</v>
      </c>
      <c r="E8" s="26"/>
      <c r="F8" s="5">
        <v>60553767.520000003</v>
      </c>
      <c r="N8" s="8"/>
    </row>
    <row r="9" spans="1:14" customFormat="1" hidden="1" x14ac:dyDescent="0.25">
      <c r="A9" s="2"/>
      <c r="B9" s="1" t="s">
        <v>4</v>
      </c>
      <c r="C9" s="1"/>
      <c r="D9" s="5"/>
      <c r="E9" s="23"/>
      <c r="F9" s="5"/>
    </row>
    <row r="10" spans="1:14" customFormat="1" hidden="1" x14ac:dyDescent="0.25">
      <c r="A10" s="2"/>
      <c r="B10" s="1" t="s">
        <v>42</v>
      </c>
      <c r="C10" s="1"/>
      <c r="D10" s="5"/>
      <c r="E10" s="23"/>
      <c r="F10" s="5"/>
    </row>
    <row r="11" spans="1:14" customFormat="1" x14ac:dyDescent="0.25">
      <c r="A11" s="2"/>
      <c r="B11" s="1" t="s">
        <v>38</v>
      </c>
      <c r="C11" s="1"/>
      <c r="D11" s="5">
        <v>6774494.0199999996</v>
      </c>
      <c r="E11" s="23"/>
      <c r="F11" s="5">
        <v>7617.42</v>
      </c>
      <c r="G11" s="9">
        <f>+D11-F11</f>
        <v>6766876.5999999996</v>
      </c>
      <c r="H11" s="9">
        <f>+E11-G11</f>
        <v>-6766876.5999999996</v>
      </c>
      <c r="I11" s="9">
        <f>+F11-1438497.98</f>
        <v>-1430880.56</v>
      </c>
      <c r="J11" s="9">
        <f>+E11-I11</f>
        <v>1430880.56</v>
      </c>
    </row>
    <row r="12" spans="1:14" x14ac:dyDescent="0.25">
      <c r="B12" s="1" t="s">
        <v>39</v>
      </c>
      <c r="D12" s="5">
        <v>683350.11</v>
      </c>
      <c r="E12" s="23"/>
      <c r="F12" s="5">
        <v>728849.26</v>
      </c>
      <c r="G12" s="8">
        <f>+D12-F12</f>
        <v>-45499.150000000023</v>
      </c>
      <c r="H12" s="9"/>
      <c r="J12" s="9">
        <f t="shared" ref="J12:J35" si="0">+E12-I12</f>
        <v>0</v>
      </c>
    </row>
    <row r="13" spans="1:14" customFormat="1" x14ac:dyDescent="0.25">
      <c r="A13" s="2"/>
      <c r="B13" s="1" t="s">
        <v>40</v>
      </c>
      <c r="C13" s="1"/>
      <c r="D13" s="32">
        <v>1412576.09</v>
      </c>
      <c r="E13" s="23"/>
      <c r="F13" s="32">
        <v>2074149.96</v>
      </c>
      <c r="G13" s="9">
        <f>+D13-F13</f>
        <v>-661573.86999999988</v>
      </c>
      <c r="H13" s="9">
        <f t="shared" ref="H13:H35" si="1">+E13-G13</f>
        <v>661573.86999999988</v>
      </c>
      <c r="I13" s="9">
        <f>+F13-1386241.27</f>
        <v>687908.69</v>
      </c>
      <c r="J13" s="9">
        <f t="shared" si="0"/>
        <v>-687908.69</v>
      </c>
    </row>
    <row r="14" spans="1:14" customFormat="1" hidden="1" x14ac:dyDescent="0.25">
      <c r="A14" s="2"/>
      <c r="B14" s="1" t="s">
        <v>41</v>
      </c>
      <c r="C14" s="1"/>
      <c r="D14" s="5"/>
      <c r="E14" s="23"/>
      <c r="F14" s="22">
        <v>0</v>
      </c>
      <c r="H14" s="9">
        <f t="shared" si="1"/>
        <v>0</v>
      </c>
      <c r="J14" s="9">
        <f t="shared" si="0"/>
        <v>0</v>
      </c>
    </row>
    <row r="15" spans="1:14" x14ac:dyDescent="0.25">
      <c r="A15" s="6" t="s">
        <v>5</v>
      </c>
      <c r="D15" s="25">
        <f>SUM(D8:D14)</f>
        <v>102532992.17</v>
      </c>
      <c r="E15" s="26"/>
      <c r="F15" s="25">
        <v>63364384.160000004</v>
      </c>
      <c r="H15" s="9">
        <f t="shared" si="1"/>
        <v>0</v>
      </c>
      <c r="J15" s="9">
        <f t="shared" si="0"/>
        <v>0</v>
      </c>
    </row>
    <row r="16" spans="1:14" x14ac:dyDescent="0.25">
      <c r="A16" s="6"/>
      <c r="D16" s="25"/>
      <c r="E16" s="26"/>
      <c r="F16" s="25"/>
      <c r="H16" s="9">
        <f t="shared" si="1"/>
        <v>0</v>
      </c>
      <c r="J16" s="9">
        <f t="shared" si="0"/>
        <v>0</v>
      </c>
    </row>
    <row r="17" spans="1:10" x14ac:dyDescent="0.25">
      <c r="A17" s="6" t="s">
        <v>6</v>
      </c>
      <c r="D17" s="5"/>
      <c r="E17" s="5"/>
      <c r="F17" s="5"/>
      <c r="H17" s="9">
        <f t="shared" si="1"/>
        <v>0</v>
      </c>
      <c r="J17" s="9">
        <f t="shared" si="0"/>
        <v>0</v>
      </c>
    </row>
    <row r="18" spans="1:10" customFormat="1" hidden="1" x14ac:dyDescent="0.25">
      <c r="A18" s="2"/>
      <c r="B18" s="1" t="s">
        <v>7</v>
      </c>
      <c r="C18" s="1"/>
      <c r="D18" s="22"/>
      <c r="E18" s="23"/>
      <c r="F18" s="22">
        <v>0</v>
      </c>
      <c r="H18" s="9">
        <f t="shared" si="1"/>
        <v>0</v>
      </c>
      <c r="J18" s="9">
        <f t="shared" si="0"/>
        <v>0</v>
      </c>
    </row>
    <row r="19" spans="1:10" customFormat="1" hidden="1" x14ac:dyDescent="0.25">
      <c r="A19" s="2"/>
      <c r="B19" s="1" t="s">
        <v>8</v>
      </c>
      <c r="C19" s="1"/>
      <c r="D19" s="22"/>
      <c r="E19" s="23"/>
      <c r="F19" s="22">
        <v>0</v>
      </c>
      <c r="H19" s="9">
        <f t="shared" si="1"/>
        <v>0</v>
      </c>
      <c r="J19" s="9">
        <f t="shared" si="0"/>
        <v>0</v>
      </c>
    </row>
    <row r="20" spans="1:10" customFormat="1" hidden="1" x14ac:dyDescent="0.25">
      <c r="A20" s="2"/>
      <c r="B20" s="1" t="s">
        <v>9</v>
      </c>
      <c r="C20" s="1"/>
      <c r="D20" s="22"/>
      <c r="E20" s="23"/>
      <c r="F20" s="22">
        <v>0</v>
      </c>
      <c r="H20" s="9">
        <f t="shared" si="1"/>
        <v>0</v>
      </c>
      <c r="J20" s="9">
        <f t="shared" si="0"/>
        <v>0</v>
      </c>
    </row>
    <row r="21" spans="1:10" customFormat="1" hidden="1" x14ac:dyDescent="0.25">
      <c r="A21" s="2"/>
      <c r="B21" s="1" t="s">
        <v>10</v>
      </c>
      <c r="C21" s="1"/>
      <c r="D21" s="22"/>
      <c r="E21" s="23"/>
      <c r="F21" s="22">
        <v>0</v>
      </c>
      <c r="H21" s="9">
        <f t="shared" si="1"/>
        <v>0</v>
      </c>
      <c r="J21" s="9">
        <f t="shared" si="0"/>
        <v>0</v>
      </c>
    </row>
    <row r="22" spans="1:10" x14ac:dyDescent="0.25">
      <c r="B22" s="1" t="s">
        <v>43</v>
      </c>
      <c r="D22" s="5">
        <f>102002264.66+10004814.2+2567592.97</f>
        <v>114574671.83</v>
      </c>
      <c r="E22" s="23"/>
      <c r="F22" s="5">
        <f>110778688.68+2637593</f>
        <v>113416281.68000001</v>
      </c>
      <c r="G22" s="8">
        <f>+D22-F22</f>
        <v>1158390.1499999911</v>
      </c>
      <c r="H22" s="9">
        <f t="shared" si="1"/>
        <v>-1158390.1499999911</v>
      </c>
      <c r="I22" s="8">
        <f>+F22-93672680.62</f>
        <v>19743601.060000002</v>
      </c>
      <c r="J22" s="9">
        <f t="shared" si="0"/>
        <v>-19743601.060000002</v>
      </c>
    </row>
    <row r="23" spans="1:10" x14ac:dyDescent="0.25">
      <c r="B23" s="1" t="s">
        <v>44</v>
      </c>
      <c r="D23" s="32">
        <v>39233391.789999999</v>
      </c>
      <c r="E23" s="23"/>
      <c r="F23" s="32">
        <v>39233391.789999999</v>
      </c>
      <c r="G23" s="8">
        <f>+D23-F23</f>
        <v>0</v>
      </c>
      <c r="H23" s="9">
        <f t="shared" si="1"/>
        <v>0</v>
      </c>
      <c r="I23" s="8">
        <f>+F23-42348242.36</f>
        <v>-3114850.5700000003</v>
      </c>
      <c r="J23" s="9">
        <f t="shared" si="0"/>
        <v>3114850.5700000003</v>
      </c>
    </row>
    <row r="24" spans="1:10" x14ac:dyDescent="0.25">
      <c r="A24" s="6" t="s">
        <v>11</v>
      </c>
      <c r="D24" s="25">
        <f>SUM(D22:D23)</f>
        <v>153808063.62</v>
      </c>
      <c r="E24" s="26"/>
      <c r="F24" s="25">
        <v>152649673.44</v>
      </c>
      <c r="H24" s="9">
        <f t="shared" si="1"/>
        <v>0</v>
      </c>
      <c r="J24" s="9">
        <f t="shared" si="0"/>
        <v>0</v>
      </c>
    </row>
    <row r="25" spans="1:10" x14ac:dyDescent="0.25">
      <c r="A25" s="6"/>
      <c r="D25" s="25"/>
      <c r="E25" s="26"/>
      <c r="F25" s="25"/>
      <c r="H25" s="9">
        <f t="shared" si="1"/>
        <v>0</v>
      </c>
      <c r="J25" s="9">
        <f t="shared" si="0"/>
        <v>0</v>
      </c>
    </row>
    <row r="26" spans="1:10" ht="15.75" thickBot="1" x14ac:dyDescent="0.3">
      <c r="A26" s="6" t="s">
        <v>12</v>
      </c>
      <c r="D26" s="34">
        <f>+D15+D24</f>
        <v>256341055.79000002</v>
      </c>
      <c r="E26" s="28"/>
      <c r="F26" s="34">
        <v>216014057.59999999</v>
      </c>
      <c r="H26" s="9">
        <f t="shared" si="1"/>
        <v>0</v>
      </c>
      <c r="J26" s="9">
        <f t="shared" si="0"/>
        <v>0</v>
      </c>
    </row>
    <row r="27" spans="1:10" ht="15.75" thickTop="1" x14ac:dyDescent="0.25">
      <c r="B27" s="1" t="s">
        <v>13</v>
      </c>
      <c r="D27" s="5"/>
      <c r="E27" s="5"/>
      <c r="F27" s="5"/>
      <c r="H27" s="9">
        <f t="shared" si="1"/>
        <v>0</v>
      </c>
      <c r="J27" s="9">
        <f t="shared" si="0"/>
        <v>0</v>
      </c>
    </row>
    <row r="28" spans="1:10" x14ac:dyDescent="0.25">
      <c r="A28" s="6" t="s">
        <v>14</v>
      </c>
      <c r="D28" s="5"/>
      <c r="E28" s="5"/>
      <c r="F28" s="5"/>
      <c r="H28" s="9">
        <f t="shared" si="1"/>
        <v>0</v>
      </c>
      <c r="J28" s="9">
        <f t="shared" si="0"/>
        <v>0</v>
      </c>
    </row>
    <row r="29" spans="1:10" x14ac:dyDescent="0.25">
      <c r="A29" s="6" t="s">
        <v>15</v>
      </c>
      <c r="D29" s="5"/>
      <c r="E29" s="26"/>
      <c r="F29" s="26"/>
      <c r="H29" s="9">
        <f t="shared" si="1"/>
        <v>0</v>
      </c>
      <c r="J29" s="9">
        <f t="shared" si="0"/>
        <v>0</v>
      </c>
    </row>
    <row r="30" spans="1:10" customFormat="1" ht="15" hidden="1" customHeight="1" x14ac:dyDescent="0.25">
      <c r="A30" s="2"/>
      <c r="B30" s="1" t="s">
        <v>16</v>
      </c>
      <c r="C30" s="1"/>
      <c r="D30" s="22"/>
      <c r="E30" s="22"/>
      <c r="F30" s="22">
        <v>0</v>
      </c>
      <c r="H30" s="9">
        <f t="shared" si="1"/>
        <v>0</v>
      </c>
      <c r="J30" s="9">
        <f t="shared" si="0"/>
        <v>0</v>
      </c>
    </row>
    <row r="31" spans="1:10" x14ac:dyDescent="0.25">
      <c r="B31" s="1" t="s">
        <v>56</v>
      </c>
      <c r="D31" s="10">
        <v>507280.53</v>
      </c>
      <c r="E31" s="22"/>
      <c r="F31" s="22">
        <v>1414205.67</v>
      </c>
      <c r="G31" s="8">
        <f>+D31-F31</f>
        <v>-906925.1399999999</v>
      </c>
      <c r="H31" s="9">
        <f t="shared" si="1"/>
        <v>906925.1399999999</v>
      </c>
      <c r="I31" s="8">
        <f>+F31-3395692.21</f>
        <v>-1981486.54</v>
      </c>
      <c r="J31" s="9">
        <f t="shared" si="0"/>
        <v>1981486.54</v>
      </c>
    </row>
    <row r="32" spans="1:10" customFormat="1" hidden="1" x14ac:dyDescent="0.25">
      <c r="A32" s="2"/>
      <c r="B32" s="1" t="s">
        <v>17</v>
      </c>
      <c r="C32" s="1"/>
      <c r="D32" s="30"/>
      <c r="E32" s="23"/>
      <c r="F32" s="22"/>
      <c r="H32" s="9">
        <f t="shared" si="1"/>
        <v>0</v>
      </c>
      <c r="J32" s="9">
        <f t="shared" si="0"/>
        <v>0</v>
      </c>
    </row>
    <row r="33" spans="1:15" customFormat="1" hidden="1" x14ac:dyDescent="0.25">
      <c r="A33" s="2"/>
      <c r="B33" s="1" t="s">
        <v>18</v>
      </c>
      <c r="C33" s="1"/>
      <c r="D33" s="30"/>
      <c r="E33" s="23"/>
      <c r="F33" s="22"/>
      <c r="H33" s="9">
        <f t="shared" si="1"/>
        <v>0</v>
      </c>
      <c r="J33" s="9">
        <f t="shared" si="0"/>
        <v>0</v>
      </c>
    </row>
    <row r="34" spans="1:15" customFormat="1" x14ac:dyDescent="0.25">
      <c r="A34" s="2"/>
      <c r="B34" s="1" t="s">
        <v>57</v>
      </c>
      <c r="C34" s="1"/>
      <c r="D34" s="10">
        <v>14895649.32</v>
      </c>
      <c r="E34" s="23"/>
      <c r="F34" s="22">
        <v>13730751.050000001</v>
      </c>
      <c r="G34" s="9">
        <f>+D34-F34</f>
        <v>1164898.2699999996</v>
      </c>
      <c r="H34" s="9">
        <f t="shared" si="1"/>
        <v>-1164898.2699999996</v>
      </c>
      <c r="I34" s="9">
        <f>+F34-1949071.73</f>
        <v>11781679.32</v>
      </c>
      <c r="J34" s="9">
        <f t="shared" si="0"/>
        <v>-11781679.32</v>
      </c>
    </row>
    <row r="35" spans="1:15" customFormat="1" x14ac:dyDescent="0.25">
      <c r="A35" s="2"/>
      <c r="B35" s="1" t="s">
        <v>58</v>
      </c>
      <c r="C35" s="1"/>
      <c r="D35" s="33">
        <v>775416</v>
      </c>
      <c r="E35" s="23"/>
      <c r="F35" s="35">
        <v>18837965.920000002</v>
      </c>
      <c r="G35" s="9">
        <f>+D35-F35</f>
        <v>-18062549.920000002</v>
      </c>
      <c r="H35" s="9">
        <f t="shared" si="1"/>
        <v>18062549.920000002</v>
      </c>
      <c r="I35" s="9">
        <f>+F35-18056074.14</f>
        <v>781891.78000000119</v>
      </c>
      <c r="J35" s="9">
        <f t="shared" si="0"/>
        <v>-781891.78000000119</v>
      </c>
    </row>
    <row r="36" spans="1:15" customFormat="1" hidden="1" x14ac:dyDescent="0.25">
      <c r="A36" s="2"/>
      <c r="B36" s="1" t="s">
        <v>19</v>
      </c>
      <c r="C36" s="1"/>
      <c r="D36" s="22"/>
      <c r="E36" s="23"/>
      <c r="F36" s="22">
        <v>0</v>
      </c>
    </row>
    <row r="37" spans="1:15" customFormat="1" hidden="1" x14ac:dyDescent="0.25">
      <c r="A37" s="2"/>
      <c r="B37" s="1" t="s">
        <v>20</v>
      </c>
      <c r="C37" s="1"/>
      <c r="D37" s="22"/>
      <c r="E37" s="23"/>
      <c r="F37" s="22">
        <v>0</v>
      </c>
    </row>
    <row r="38" spans="1:15" customFormat="1" hidden="1" x14ac:dyDescent="0.25">
      <c r="A38" s="2"/>
      <c r="B38" s="1" t="s">
        <v>21</v>
      </c>
      <c r="C38" s="1"/>
      <c r="D38" s="22"/>
      <c r="E38" s="23"/>
      <c r="F38" s="22">
        <v>0</v>
      </c>
    </row>
    <row r="39" spans="1:15" x14ac:dyDescent="0.25">
      <c r="A39" s="6" t="s">
        <v>22</v>
      </c>
      <c r="D39" s="25">
        <f>SUM(D31:D38)</f>
        <v>16178345.85</v>
      </c>
      <c r="E39" s="26"/>
      <c r="F39" s="25">
        <v>33982922.640000001</v>
      </c>
      <c r="O39"/>
    </row>
    <row r="40" spans="1:15" x14ac:dyDescent="0.25">
      <c r="A40" s="6"/>
      <c r="D40" s="25"/>
      <c r="E40" s="26"/>
      <c r="F40" s="5"/>
      <c r="O40"/>
    </row>
    <row r="41" spans="1:15" customFormat="1" hidden="1" x14ac:dyDescent="0.25">
      <c r="A41" s="24" t="s">
        <v>23</v>
      </c>
      <c r="B41" s="2"/>
      <c r="C41" s="2"/>
      <c r="D41" s="22"/>
      <c r="E41" s="22"/>
      <c r="F41" s="22"/>
    </row>
    <row r="42" spans="1:15" customFormat="1" hidden="1" x14ac:dyDescent="0.25">
      <c r="A42" s="2"/>
      <c r="B42" s="1" t="s">
        <v>24</v>
      </c>
      <c r="C42" s="1"/>
      <c r="D42" s="22"/>
      <c r="E42" s="23"/>
      <c r="F42" s="22">
        <v>0</v>
      </c>
    </row>
    <row r="43" spans="1:15" customFormat="1" hidden="1" x14ac:dyDescent="0.25">
      <c r="A43" s="2"/>
      <c r="B43" s="1" t="s">
        <v>25</v>
      </c>
      <c r="C43" s="1"/>
      <c r="D43" s="22"/>
      <c r="E43" s="23"/>
      <c r="F43" s="22">
        <v>0</v>
      </c>
    </row>
    <row r="44" spans="1:15" customFormat="1" hidden="1" x14ac:dyDescent="0.25">
      <c r="A44" s="2"/>
      <c r="B44" s="1" t="s">
        <v>26</v>
      </c>
      <c r="C44" s="1"/>
      <c r="D44" s="22"/>
      <c r="E44" s="23"/>
      <c r="F44" s="22">
        <v>0</v>
      </c>
    </row>
    <row r="45" spans="1:15" customFormat="1" hidden="1" x14ac:dyDescent="0.25">
      <c r="A45" s="2"/>
      <c r="B45" s="1" t="s">
        <v>27</v>
      </c>
      <c r="C45" s="1"/>
      <c r="D45" s="22"/>
      <c r="E45" s="23"/>
      <c r="F45" s="22">
        <v>0</v>
      </c>
    </row>
    <row r="46" spans="1:15" customFormat="1" hidden="1" x14ac:dyDescent="0.25">
      <c r="A46" s="2"/>
      <c r="B46" s="1" t="s">
        <v>28</v>
      </c>
      <c r="C46" s="1"/>
      <c r="D46" s="22"/>
      <c r="E46" s="23"/>
      <c r="F46" s="22">
        <v>0</v>
      </c>
    </row>
    <row r="47" spans="1:15" customFormat="1" hidden="1" x14ac:dyDescent="0.25">
      <c r="A47" s="2"/>
      <c r="B47" s="1" t="s">
        <v>29</v>
      </c>
      <c r="C47" s="1"/>
      <c r="D47" s="22"/>
      <c r="E47" s="23"/>
      <c r="F47" s="22">
        <v>0</v>
      </c>
    </row>
    <row r="48" spans="1:15" customFormat="1" hidden="1" x14ac:dyDescent="0.25">
      <c r="A48" s="24" t="s">
        <v>30</v>
      </c>
      <c r="B48" s="2"/>
      <c r="C48" s="2"/>
      <c r="D48" s="5"/>
      <c r="E48" s="23"/>
      <c r="F48" s="5">
        <v>0</v>
      </c>
    </row>
    <row r="49" spans="1:18" x14ac:dyDescent="0.25">
      <c r="A49" s="6" t="s">
        <v>31</v>
      </c>
      <c r="D49" s="25"/>
      <c r="E49" s="28"/>
      <c r="F49" s="25">
        <v>33982922.640000001</v>
      </c>
      <c r="O49"/>
    </row>
    <row r="50" spans="1:18" x14ac:dyDescent="0.25">
      <c r="A50" s="6"/>
      <c r="D50" s="5"/>
      <c r="E50" s="5"/>
      <c r="F50" s="5"/>
      <c r="O50"/>
    </row>
    <row r="51" spans="1:18" x14ac:dyDescent="0.25">
      <c r="A51" s="6" t="s">
        <v>59</v>
      </c>
      <c r="D51" s="5"/>
      <c r="E51" s="5"/>
      <c r="F51" s="5"/>
      <c r="O51"/>
    </row>
    <row r="52" spans="1:18" customFormat="1" x14ac:dyDescent="0.25">
      <c r="A52" s="24"/>
      <c r="B52" s="1" t="s">
        <v>52</v>
      </c>
      <c r="C52" s="1"/>
      <c r="D52" s="11">
        <v>9450837.6500000004</v>
      </c>
      <c r="E52" s="23"/>
      <c r="F52" s="36">
        <v>9450837.6500000004</v>
      </c>
    </row>
    <row r="53" spans="1:18" customFormat="1" hidden="1" x14ac:dyDescent="0.25">
      <c r="A53" s="2"/>
      <c r="B53" s="1" t="s">
        <v>32</v>
      </c>
      <c r="C53" s="1"/>
      <c r="D53" s="22"/>
      <c r="E53" s="23"/>
      <c r="F53" s="22"/>
    </row>
    <row r="54" spans="1:18" x14ac:dyDescent="0.25">
      <c r="B54" s="1" t="s">
        <v>55</v>
      </c>
      <c r="D54" s="37">
        <v>40734448.060000002</v>
      </c>
      <c r="E54" s="26"/>
      <c r="F54" s="5">
        <v>-6658105.0899999999</v>
      </c>
      <c r="G54" s="8">
        <f>+D54-F54</f>
        <v>47392553.150000006</v>
      </c>
      <c r="O54"/>
    </row>
    <row r="55" spans="1:18" x14ac:dyDescent="0.25">
      <c r="B55" s="1" t="s">
        <v>54</v>
      </c>
      <c r="D55" s="33">
        <f>14037511+175939913.23</f>
        <v>189977424.22999999</v>
      </c>
      <c r="E55" s="26"/>
      <c r="F55" s="32">
        <v>179238402.40000001</v>
      </c>
      <c r="G55" s="8">
        <f>+D55-F55</f>
        <v>10739021.829999983</v>
      </c>
      <c r="O55"/>
    </row>
    <row r="56" spans="1:18" customFormat="1" ht="15" hidden="1" customHeight="1" x14ac:dyDescent="0.25">
      <c r="A56" s="2"/>
      <c r="B56" s="1" t="s">
        <v>33</v>
      </c>
      <c r="C56" s="1"/>
      <c r="D56" s="5"/>
      <c r="E56" s="23"/>
      <c r="F56" s="5">
        <v>0</v>
      </c>
    </row>
    <row r="57" spans="1:18" x14ac:dyDescent="0.25">
      <c r="A57" s="6" t="s">
        <v>34</v>
      </c>
      <c r="D57" s="25">
        <f>SUM(D52:D56)</f>
        <v>240162709.94</v>
      </c>
      <c r="E57" s="28"/>
      <c r="F57" s="25">
        <v>182031134.96000001</v>
      </c>
      <c r="O57"/>
      <c r="R57" s="31"/>
    </row>
    <row r="58" spans="1:18" x14ac:dyDescent="0.25">
      <c r="A58" s="6"/>
      <c r="D58" s="21"/>
      <c r="E58" s="21"/>
      <c r="F58" s="21"/>
      <c r="O58"/>
      <c r="R58" s="31"/>
    </row>
    <row r="59" spans="1:18" ht="15.75" thickBot="1" x14ac:dyDescent="0.3">
      <c r="A59" s="6" t="s">
        <v>35</v>
      </c>
      <c r="D59" s="34">
        <f>+D39+D57</f>
        <v>256341055.78999999</v>
      </c>
      <c r="E59" s="21"/>
      <c r="F59" s="34">
        <v>216014057.60000002</v>
      </c>
      <c r="O59"/>
      <c r="R59" s="31"/>
    </row>
    <row r="60" spans="1:18" ht="15.75" thickTop="1" x14ac:dyDescent="0.25">
      <c r="A60" s="6"/>
      <c r="D60" s="25"/>
      <c r="E60" s="21"/>
      <c r="F60" s="25"/>
      <c r="O60"/>
      <c r="R60" s="31"/>
    </row>
    <row r="61" spans="1:18" x14ac:dyDescent="0.25">
      <c r="F61" s="5"/>
      <c r="O61"/>
      <c r="R61" s="31"/>
    </row>
    <row r="62" spans="1:18" x14ac:dyDescent="0.25">
      <c r="A62" s="42" t="s">
        <v>45</v>
      </c>
      <c r="B62" s="42"/>
      <c r="C62" s="42"/>
      <c r="D62" s="42"/>
      <c r="E62" s="42"/>
      <c r="F62" s="42"/>
      <c r="O62"/>
      <c r="R62" s="31"/>
    </row>
    <row r="63" spans="1:18" x14ac:dyDescent="0.25">
      <c r="B63" s="6"/>
      <c r="C63" s="6"/>
      <c r="O63"/>
      <c r="R63" s="31"/>
    </row>
    <row r="64" spans="1:18" s="14" customFormat="1" x14ac:dyDescent="0.25">
      <c r="B64" s="39" t="s">
        <v>63</v>
      </c>
      <c r="C64" s="46" t="s">
        <v>48</v>
      </c>
      <c r="D64" s="46"/>
      <c r="E64" s="44" t="s">
        <v>48</v>
      </c>
      <c r="F64" s="44"/>
      <c r="K64" s="15"/>
    </row>
    <row r="65" spans="1:15" s="14" customFormat="1" x14ac:dyDescent="0.25">
      <c r="A65" s="12"/>
      <c r="B65" s="12"/>
      <c r="C65" s="18"/>
      <c r="D65" s="18"/>
      <c r="E65" s="12"/>
      <c r="F65" s="12"/>
      <c r="K65" s="15"/>
    </row>
    <row r="66" spans="1:15" s="14" customFormat="1" x14ac:dyDescent="0.25">
      <c r="A66" s="12"/>
      <c r="B66" s="12"/>
      <c r="C66" s="18"/>
      <c r="D66" s="18"/>
      <c r="E66" s="12"/>
      <c r="F66" s="12"/>
      <c r="K66" s="15"/>
    </row>
    <row r="67" spans="1:15" s="14" customFormat="1" x14ac:dyDescent="0.25">
      <c r="A67" s="12"/>
      <c r="B67" s="12"/>
      <c r="C67" s="12"/>
      <c r="D67" s="12"/>
      <c r="E67" s="12"/>
      <c r="F67" s="13"/>
      <c r="K67" s="15"/>
    </row>
    <row r="68" spans="1:15" s="14" customFormat="1" x14ac:dyDescent="0.25">
      <c r="A68" s="12"/>
      <c r="B68" s="12"/>
      <c r="C68" s="16"/>
      <c r="D68" s="16"/>
      <c r="E68" s="16"/>
      <c r="K68" s="15"/>
    </row>
    <row r="69" spans="1:15" s="14" customFormat="1" x14ac:dyDescent="0.25">
      <c r="A69" s="17"/>
      <c r="B69" s="38" t="s">
        <v>60</v>
      </c>
      <c r="C69" s="45" t="s">
        <v>61</v>
      </c>
      <c r="D69" s="45"/>
      <c r="E69" s="45"/>
      <c r="F69" s="40" t="s">
        <v>62</v>
      </c>
      <c r="G69" s="40"/>
      <c r="L69" s="29"/>
      <c r="O69" s="15"/>
    </row>
    <row r="70" spans="1:15" s="14" customFormat="1" x14ac:dyDescent="0.25">
      <c r="A70" s="45" t="s">
        <v>50</v>
      </c>
      <c r="B70" s="45"/>
      <c r="C70" s="47" t="s">
        <v>51</v>
      </c>
      <c r="D70" s="47"/>
      <c r="E70" s="40" t="s">
        <v>49</v>
      </c>
      <c r="F70" s="40"/>
      <c r="L70" s="29"/>
      <c r="O70" s="15"/>
    </row>
    <row r="71" spans="1:15" s="14" customFormat="1" x14ac:dyDescent="0.25">
      <c r="A71" s="16"/>
      <c r="B71" s="41"/>
      <c r="C71" s="41"/>
      <c r="D71" s="13"/>
      <c r="E71" s="13"/>
      <c r="L71" s="29"/>
      <c r="O71" s="15"/>
    </row>
    <row r="72" spans="1:15" s="14" customFormat="1" x14ac:dyDescent="0.25">
      <c r="L72" s="29"/>
      <c r="O72" s="15"/>
    </row>
    <row r="73" spans="1:15" x14ac:dyDescent="0.25">
      <c r="B73" s="19"/>
      <c r="C73" s="19"/>
      <c r="D73" s="4"/>
      <c r="E73" s="4"/>
      <c r="F73" s="40"/>
      <c r="G73" s="40"/>
      <c r="H73" s="4"/>
      <c r="I73" s="40" t="s">
        <v>62</v>
      </c>
      <c r="J73" s="40"/>
    </row>
    <row r="74" spans="1:15" x14ac:dyDescent="0.25">
      <c r="B74" s="19"/>
      <c r="C74" s="19"/>
      <c r="D74" s="4"/>
      <c r="E74" s="4"/>
      <c r="F74" s="40"/>
      <c r="G74" s="40"/>
      <c r="H74" s="4"/>
      <c r="I74" s="40" t="s">
        <v>49</v>
      </c>
      <c r="J74" s="40"/>
    </row>
    <row r="75" spans="1:15" x14ac:dyDescent="0.25">
      <c r="B75" s="2"/>
      <c r="C75" s="4"/>
      <c r="D75" s="4"/>
      <c r="E75" s="4"/>
      <c r="F75" s="4"/>
      <c r="G75" s="4"/>
      <c r="H75" s="4"/>
      <c r="I75" s="4"/>
      <c r="J75" s="4"/>
    </row>
  </sheetData>
  <mergeCells count="17">
    <mergeCell ref="B71:C71"/>
    <mergeCell ref="A62:F62"/>
    <mergeCell ref="A1:F1"/>
    <mergeCell ref="A2:F2"/>
    <mergeCell ref="A3:F3"/>
    <mergeCell ref="A4:F4"/>
    <mergeCell ref="E64:F64"/>
    <mergeCell ref="A70:B70"/>
    <mergeCell ref="C64:D64"/>
    <mergeCell ref="C70:D70"/>
    <mergeCell ref="C69:E69"/>
    <mergeCell ref="F73:G73"/>
    <mergeCell ref="I73:J73"/>
    <mergeCell ref="F74:G74"/>
    <mergeCell ref="I74:J74"/>
    <mergeCell ref="F69:G69"/>
    <mergeCell ref="E70:F70"/>
  </mergeCells>
  <printOptions horizontalCentered="1"/>
  <pageMargins left="0.35433070866141736" right="0.35433070866141736" top="0.82677165354330717" bottom="0.35433070866141736" header="0.31496062992125984" footer="0.31496062992125984"/>
  <pageSetup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C1003C-6854-4617-A81C-A898E1B62E23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966e0af8-eb04-4871-9ba3-4bac4d7ba408"/>
  </ds:schemaRefs>
</ds:datastoreItem>
</file>

<file path=customXml/itemProps2.xml><?xml version="1.0" encoding="utf-8"?>
<ds:datastoreItem xmlns:ds="http://schemas.openxmlformats.org/officeDocument/2006/customXml" ds:itemID="{599184C5-855B-4E9F-B64D-DB757C311D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D90545-8A4A-45B1-A48B-7A07402D8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Patricia Lora</cp:lastModifiedBy>
  <cp:lastPrinted>2023-01-17T18:56:35Z</cp:lastPrinted>
  <dcterms:created xsi:type="dcterms:W3CDTF">2018-05-02T13:48:18Z</dcterms:created>
  <dcterms:modified xsi:type="dcterms:W3CDTF">2023-01-18T14:00:17Z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