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"/>
    </mc:Choice>
  </mc:AlternateContent>
  <xr:revisionPtr revIDLastSave="0" documentId="8_{60E4FFE0-F1E5-4A43-9BCD-E9AA41733B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  <externalReference r:id="rId4"/>
    <externalReference r:id="rId5"/>
  </externalReferences>
  <definedNames>
    <definedName name="_xlnm.Print_Area" localSheetId="0">'BALANCE GENERAL'!$A$1:$D$232</definedName>
    <definedName name="_xlnm.Print_Titles" localSheetId="0">'BALANCE GENERAL'!$58:$58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4" l="1"/>
  <c r="B102" i="4"/>
  <c r="D102" i="4"/>
  <c r="D72" i="4"/>
  <c r="C39" i="4"/>
  <c r="D232" i="4"/>
  <c r="B198" i="4"/>
  <c r="B184" i="4"/>
  <c r="D173" i="4"/>
  <c r="D175" i="4" s="1"/>
  <c r="D163" i="4"/>
  <c r="D165" i="4" s="1"/>
  <c r="D139" i="4"/>
  <c r="D132" i="4"/>
  <c r="B123" i="4"/>
  <c r="B110" i="4"/>
  <c r="D90" i="4"/>
  <c r="C38" i="4" l="1"/>
  <c r="C17" i="4" l="1"/>
  <c r="D40" i="4"/>
  <c r="D29" i="4"/>
  <c r="D19" i="4"/>
  <c r="D13" i="4"/>
  <c r="D21" i="4" l="1"/>
  <c r="G21" i="4" s="1"/>
  <c r="D42" i="4"/>
  <c r="B90" i="4"/>
  <c r="D110" i="4"/>
  <c r="B232" i="4"/>
  <c r="D218" i="4"/>
  <c r="B218" i="4"/>
  <c r="D207" i="4"/>
  <c r="B207" i="4"/>
  <c r="D198" i="4"/>
  <c r="D184" i="4"/>
  <c r="B173" i="4"/>
  <c r="B175" i="4" s="1"/>
  <c r="B163" i="4"/>
  <c r="B165" i="4" s="1"/>
  <c r="B139" i="4"/>
  <c r="B132" i="4"/>
  <c r="B72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29" i="4" l="1"/>
  <c r="C19" i="4" l="1"/>
  <c r="C13" i="4" l="1"/>
  <c r="C21" i="4" s="1"/>
  <c r="C40" i="4"/>
  <c r="C42" i="4" s="1"/>
  <c r="E42" i="4" l="1"/>
</calcChain>
</file>

<file path=xl/sharedStrings.xml><?xml version="1.0" encoding="utf-8"?>
<sst xmlns="http://schemas.openxmlformats.org/spreadsheetml/2006/main" count="324" uniqueCount="214">
  <si>
    <t>NOTAS</t>
  </si>
  <si>
    <t>ACTIVOS</t>
  </si>
  <si>
    <t>ACTIVOS CORRIENTES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</si>
  <si>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</si>
  <si>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</si>
  <si>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</si>
  <si>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</si>
  <si>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</si>
  <si>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</si>
  <si>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</si>
  <si>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</si>
  <si>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</si>
  <si>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</si>
  <si>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</si>
  <si>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</si>
  <si>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</si>
  <si>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</si>
  <si>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</si>
  <si>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</si>
  <si>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</si>
  <si>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</si>
  <si>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</si>
  <si>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</si>
  <si>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</si>
  <si>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</si>
  <si>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</si>
  <si>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</si>
  <si>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</si>
  <si>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</si>
  <si>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</si>
  <si>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</si>
  <si>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</si>
  <si>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</si>
  <si>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</si>
  <si>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</si>
  <si>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</si>
  <si>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</si>
  <si>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</si>
  <si>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</si>
  <si>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</si>
  <si>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</si>
  <si>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</si>
  <si>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</si>
  <si>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</si>
  <si>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</si>
  <si>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</si>
  <si>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</si>
  <si>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</si>
  <si>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</si>
  <si>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</si>
  <si>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</si>
  <si>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</si>
  <si>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</si>
  <si>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</si>
  <si>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</si>
  <si>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</si>
  <si>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</si>
  <si>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</si>
  <si>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</si>
  <si>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</si>
  <si>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</si>
  <si>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</si>
  <si>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</si>
  <si>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</si>
  <si>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</si>
  <si>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</si>
  <si>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</si>
  <si>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</si>
  <si>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</si>
  <si>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</si>
  <si>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</si>
  <si>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</si>
  <si>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</si>
  <si>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</si>
  <si>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</si>
  <si>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</si>
  <si>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</si>
  <si>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</si>
  <si>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</si>
  <si>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</si>
  <si>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</si>
  <si>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</si>
  <si>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</si>
  <si>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</si>
  <si>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</si>
  <si>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</si>
  <si>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</si>
  <si>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</si>
  <si>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</si>
  <si>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</si>
  <si>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</si>
  <si>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</si>
  <si>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</si>
  <si>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</si>
  <si>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</si>
  <si>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</si>
  <si>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</si>
  <si>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</si>
  <si>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</si>
  <si>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</si>
  <si>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</si>
  <si>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</si>
  <si>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</si>
  <si>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</si>
  <si>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</si>
  <si>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</si>
  <si>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</si>
  <si>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</si>
  <si>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</si>
  <si>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</si>
  <si>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</si>
  <si>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</si>
  <si>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</si>
  <si>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</si>
  <si>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</si>
  <si>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</si>
  <si>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</si>
  <si>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</si>
  <si>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</si>
  <si>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</si>
  <si>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</si>
  <si>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</si>
  <si>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</si>
  <si>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</si>
  <si>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</si>
  <si>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</si>
  <si>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</si>
  <si>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</si>
  <si>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</si>
  <si>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</si>
  <si>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</si>
  <si>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</si>
  <si>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</si>
  <si>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</si>
  <si>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</si>
  <si>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</si>
  <si>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</si>
  <si>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</si>
  <si>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</si>
  <si>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</si>
  <si>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</si>
  <si>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</si>
  <si>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</si>
  <si>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</si>
  <si>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</si>
  <si>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</si>
  <si>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</si>
  <si>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</si>
  <si>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</si>
  <si>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</si>
  <si>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</si>
  <si>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</si>
  <si>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</si>
  <si>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</si>
  <si>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>Cuenta Corriente Inversión JMMB</t>
  </si>
  <si>
    <t>JMMB Bank, S.A</t>
  </si>
  <si>
    <t>Nota 3.3 Anticipos a Proveedores</t>
  </si>
  <si>
    <t>Angel Daniel Mendoza</t>
  </si>
  <si>
    <t>Electrodomesticos</t>
  </si>
  <si>
    <t>Otros Equipos de Transporte</t>
  </si>
  <si>
    <t>Camara Fotograficas y de Video</t>
  </si>
  <si>
    <t>Equipos y Aparatos Audiovisuales</t>
  </si>
  <si>
    <t>Maquinas-Herramienta</t>
  </si>
  <si>
    <t>Equipo de Tracción</t>
  </si>
  <si>
    <t xml:space="preserve">                           Página 1</t>
  </si>
  <si>
    <t>Contralora</t>
  </si>
  <si>
    <t xml:space="preserve">    Monica Peña Medina      </t>
  </si>
  <si>
    <t xml:space="preserve"> Johnson Moreno Cruz</t>
  </si>
  <si>
    <t xml:space="preserve"> Encargado de Contabilidad</t>
  </si>
  <si>
    <t>Efectivo y Equivalente de Efectivo</t>
  </si>
  <si>
    <t xml:space="preserve">Dirección General de Impuestos Interno (DGII)  </t>
  </si>
  <si>
    <t>Dominican Risk &amp; Compliance SRL</t>
  </si>
  <si>
    <t>Obras para Edificaciones no Residenciales</t>
  </si>
  <si>
    <t>Retención 27% Pago al Exterior</t>
  </si>
  <si>
    <t>Provisión para Bono Escolar</t>
  </si>
  <si>
    <t>Nota 2 Efectivo y Equivalente de Efectivo</t>
  </si>
  <si>
    <t>SUPERINTENDENCIA DE PENSIONES
BALANCE GENERAL
 AL 28  DE FEBRERO 2025 Y 2024
Valores RD$</t>
  </si>
  <si>
    <t>SUPERINTENDENCIA DE PENSIONES
NOTA A LOS ESTADOS FINANCIEROS
 AL 28 DE FEBRERO 2025 Y 2024
Valores RD$</t>
  </si>
  <si>
    <t xml:space="preserve">Al 28 de Febrero de los años 2025 y 2024, el efectivo disponible en Caja y en las Cuentas Bancarias del Banco de Reservas de la República Dominicana está conformado por las siguientes cuentas: </t>
  </si>
  <si>
    <t>Al 28 de Febrero de los años 2025 y 2024, los valores en moneda extranjera depositados en el Banco  de Reservas de la República Dominicana consisten en:</t>
  </si>
  <si>
    <t>Al 28 de Febrero de los años 2025 y 2024, los saldos de las Inversiones Financieras se componen de:</t>
  </si>
  <si>
    <t>Al 28 de Febrero  2025 esta partida presenta balance de RD$201,282.50 , mientras que para el mismo periodo del año 2024 presenta un balance de RD$199,074.17, esta partida está conformada por :
 por lo siguiente:</t>
  </si>
  <si>
    <t>Al 28 de Febrero2025 esta partidad presenta un balance de $ 297,748.08, mientas que para el mismo periodo del año 2024 este  presenta un balance $357,841.44, según detalles siguientes :</t>
  </si>
  <si>
    <t>Al 28 de Febrero de los años 2025 y 2024, este rubro está compuesto como sigue:</t>
  </si>
  <si>
    <t>Al 28 de Febrero de los años 2025 y 2024, esta cuenta se compone de:</t>
  </si>
  <si>
    <t>Al 28 de Febrero de los años 2025 y 2024, los balances de las cuentas de Activos no Financieros consisten en:</t>
  </si>
  <si>
    <t>Al 28 de Febrero de los años 2025 y 2024, los bienes intangibles se componen de:</t>
  </si>
  <si>
    <t>Al 28 de Febrero  de los años 2025 y 2024, estas partidas presentan los siguientes rubros:</t>
  </si>
  <si>
    <t>Al 28 de Febrero de los años 2025 y 2024, las deducciones y retenciones por pagar se muestran en el siguiente detalle:</t>
  </si>
  <si>
    <t>Al 28 de Febrero de los años 2025 y 2024, el total de Cuentas por Pagar se muestra en el siguiente detalle:</t>
  </si>
  <si>
    <t>Al 28 de Febrero de los años 2025 y 2024, las Otras Cuentas por Pagar se componen de:</t>
  </si>
  <si>
    <t xml:space="preserve">Al 28 de Febrero de los años 2025 y 2024, el patrimonio se compone de: </t>
  </si>
  <si>
    <t>US$86,136.82/62.51</t>
  </si>
  <si>
    <t>RS$5,384,413.62</t>
  </si>
  <si>
    <t>US$17,232.65/58.93</t>
  </si>
  <si>
    <t>RD$1,015,520.06</t>
  </si>
  <si>
    <t>Los valores existentes en dólares norteamericanos fueron valuados al tipo de cambio comprador al último día del mes a razón de RD$62.51 y RD$58.93  por cada dólar Estadounidense (US$).</t>
  </si>
  <si>
    <t>Al 28 de Febrero de los años 2025 y 2024, este rubro está representado por Cuentas por Cobrar Empleados y Funsionarios,  Otras Cuentas por Cobrar, y Anticipos a Proveedores.</t>
  </si>
  <si>
    <t>Nota 3.1 Cuentas por Cobrar Empleados y Funcionarios</t>
  </si>
  <si>
    <t xml:space="preserve">Total Cuentas por Cobrar Empleados y Funcionarios                                               </t>
  </si>
  <si>
    <t>Magnolia Moronta (Impuesto Sobre la Renta)</t>
  </si>
  <si>
    <t>Yaheiry Hiraldo (Impuesto Sobre la Renta)</t>
  </si>
  <si>
    <t>Miguel Bort (Impuesto Sobre la Renta)</t>
  </si>
  <si>
    <t>Nota 3.2 Otras Cuentas por Cobrar</t>
  </si>
  <si>
    <t>Estephany J. Nuñez (Saldo Prest. Empl. Feliz)</t>
  </si>
  <si>
    <t>Compañía Armenteros de Const. Civiles, SRL</t>
  </si>
  <si>
    <t>Adgile, SAS,</t>
  </si>
  <si>
    <t xml:space="preserve">Consorcio CQ &amp; Asociados   </t>
  </si>
  <si>
    <t>AGEP Soluciones de ingeniería, SRL</t>
  </si>
  <si>
    <t>Retención 30% del 100% ITBIS</t>
  </si>
  <si>
    <t>Retención ITBIS</t>
  </si>
  <si>
    <t>Provisión para Regalía Pascual</t>
  </si>
  <si>
    <t>Reserva de Capital*</t>
  </si>
  <si>
    <t>Resultados de Períodos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</si>
</sst>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b/>
      <i/>
      <sz val="11"/>
      <name val="Abadi Extra Light"/>
      <family val="2"/>
    </font>
    <font>
      <u/>
      <sz val="1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/>
    <xf numFmtId="4" fontId="6" fillId="0" borderId="0" xfId="1" applyNumberFormat="1" applyFont="1" applyAlignment="1">
      <alignment horizontal="right"/>
    </xf>
    <xf numFmtId="2" fontId="6" fillId="0" borderId="0" xfId="0" applyNumberFormat="1" applyFont="1"/>
    <xf numFmtId="0" fontId="7" fillId="4" borderId="0" xfId="0" applyFont="1" applyFill="1"/>
    <xf numFmtId="4" fontId="7" fillId="4" borderId="0" xfId="0" applyNumberFormat="1" applyFont="1" applyFill="1"/>
    <xf numFmtId="0" fontId="7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4" fontId="7" fillId="4" borderId="3" xfId="0" applyNumberFormat="1" applyFont="1" applyFill="1" applyBorder="1"/>
    <xf numFmtId="4" fontId="5" fillId="4" borderId="0" xfId="0" applyNumberFormat="1" applyFont="1" applyFill="1"/>
    <xf numFmtId="0" fontId="7" fillId="0" borderId="0" xfId="0" applyFont="1" applyAlignment="1">
      <alignment wrapText="1"/>
    </xf>
    <xf numFmtId="4" fontId="7" fillId="4" borderId="3" xfId="1" applyNumberFormat="1" applyFont="1" applyFill="1" applyBorder="1" applyAlignment="1">
      <alignment horizontal="right"/>
    </xf>
    <xf numFmtId="164" fontId="7" fillId="4" borderId="0" xfId="1" applyFont="1" applyFill="1"/>
    <xf numFmtId="164" fontId="7" fillId="0" borderId="0" xfId="1" applyFont="1"/>
    <xf numFmtId="164" fontId="5" fillId="4" borderId="0" xfId="1" applyFont="1" applyFill="1"/>
    <xf numFmtId="4" fontId="7" fillId="4" borderId="0" xfId="1" applyNumberFormat="1" applyFont="1" applyFill="1"/>
    <xf numFmtId="0" fontId="7" fillId="4" borderId="0" xfId="0" applyFont="1" applyFill="1" applyAlignment="1">
      <alignment horizontal="right"/>
    </xf>
    <xf numFmtId="4" fontId="7" fillId="4" borderId="3" xfId="1" applyNumberFormat="1" applyFont="1" applyFill="1" applyBorder="1"/>
    <xf numFmtId="165" fontId="7" fillId="4" borderId="0" xfId="1" applyNumberFormat="1" applyFont="1" applyFill="1"/>
    <xf numFmtId="0" fontId="7" fillId="4" borderId="0" xfId="0" applyFont="1" applyFill="1" applyAlignment="1">
      <alignment horizontal="left" wrapText="1"/>
    </xf>
    <xf numFmtId="4" fontId="7" fillId="0" borderId="0" xfId="0" applyNumberFormat="1" applyFont="1"/>
    <xf numFmtId="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4" fontId="7" fillId="0" borderId="3" xfId="1" applyNumberFormat="1" applyFont="1" applyBorder="1"/>
    <xf numFmtId="4" fontId="5" fillId="0" borderId="0" xfId="1" applyNumberFormat="1" applyFont="1"/>
    <xf numFmtId="0" fontId="8" fillId="0" borderId="0" xfId="0" applyFont="1" applyAlignment="1">
      <alignment horizontal="right" vertical="center"/>
    </xf>
    <xf numFmtId="4" fontId="9" fillId="0" borderId="0" xfId="0" applyNumberFormat="1" applyFont="1"/>
    <xf numFmtId="165" fontId="5" fillId="4" borderId="0" xfId="1" applyNumberFormat="1" applyFont="1" applyFill="1"/>
    <xf numFmtId="43" fontId="7" fillId="0" borderId="3" xfId="0" applyNumberFormat="1" applyFont="1" applyBorder="1"/>
    <xf numFmtId="0" fontId="5" fillId="4" borderId="0" xfId="0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4" fontId="7" fillId="4" borderId="3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" fontId="7" fillId="4" borderId="3" xfId="0" applyNumberFormat="1" applyFont="1" applyFill="1" applyBorder="1" applyAlignment="1">
      <alignment horizontal="right"/>
    </xf>
    <xf numFmtId="4" fontId="5" fillId="4" borderId="2" xfId="0" applyNumberFormat="1" applyFont="1" applyFill="1" applyBorder="1"/>
    <xf numFmtId="4" fontId="5" fillId="4" borderId="2" xfId="1" applyNumberFormat="1" applyFont="1" applyFill="1" applyBorder="1"/>
    <xf numFmtId="4" fontId="5" fillId="0" borderId="2" xfId="1" applyNumberFormat="1" applyFont="1" applyBorder="1"/>
    <xf numFmtId="4" fontId="5" fillId="4" borderId="2" xfId="1" applyNumberFormat="1" applyFont="1" applyFill="1" applyBorder="1" applyAlignment="1">
      <alignment horizontal="right"/>
    </xf>
    <xf numFmtId="4" fontId="5" fillId="4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" fontId="8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4" borderId="0" xfId="0" applyFont="1" applyFill="1"/>
    <xf numFmtId="4" fontId="16" fillId="4" borderId="0" xfId="0" applyNumberFormat="1" applyFont="1" applyFill="1"/>
    <xf numFmtId="0" fontId="15" fillId="4" borderId="0" xfId="0" applyFont="1" applyFill="1"/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right"/>
    </xf>
    <xf numFmtId="4" fontId="16" fillId="4" borderId="3" xfId="0" applyNumberFormat="1" applyFont="1" applyFill="1" applyBorder="1"/>
    <xf numFmtId="4" fontId="15" fillId="4" borderId="2" xfId="0" applyNumberFormat="1" applyFont="1" applyFill="1" applyBorder="1"/>
    <xf numFmtId="4" fontId="15" fillId="4" borderId="0" xfId="0" applyNumberFormat="1" applyFont="1" applyFill="1"/>
    <xf numFmtId="0" fontId="16" fillId="4" borderId="0" xfId="0" applyFont="1" applyFill="1" applyAlignment="1">
      <alignment horizontal="right"/>
    </xf>
    <xf numFmtId="4" fontId="16" fillId="4" borderId="3" xfId="1" applyNumberFormat="1" applyFont="1" applyFill="1" applyBorder="1" applyAlignment="1">
      <alignment horizontal="right"/>
    </xf>
    <xf numFmtId="164" fontId="16" fillId="4" borderId="0" xfId="1" applyFont="1" applyFill="1"/>
    <xf numFmtId="4" fontId="16" fillId="4" borderId="3" xfId="1" applyNumberFormat="1" applyFont="1" applyFill="1" applyBorder="1" applyAlignment="1">
      <alignment horizontal="center"/>
    </xf>
    <xf numFmtId="4" fontId="15" fillId="4" borderId="2" xfId="1" applyNumberFormat="1" applyFont="1" applyFill="1" applyBorder="1" applyAlignment="1">
      <alignment horizontal="right"/>
    </xf>
    <xf numFmtId="164" fontId="15" fillId="4" borderId="0" xfId="1" applyFont="1" applyFill="1"/>
    <xf numFmtId="4" fontId="15" fillId="4" borderId="2" xfId="1" applyNumberFormat="1" applyFont="1" applyFill="1" applyBorder="1" applyAlignment="1">
      <alignment horizontal="center"/>
    </xf>
    <xf numFmtId="4" fontId="16" fillId="4" borderId="0" xfId="1" applyNumberFormat="1" applyFont="1" applyFill="1"/>
    <xf numFmtId="0" fontId="16" fillId="4" borderId="0" xfId="0" applyFont="1" applyFill="1" applyAlignment="1">
      <alignment horizontal="left"/>
    </xf>
    <xf numFmtId="4" fontId="16" fillId="4" borderId="3" xfId="1" applyNumberFormat="1" applyFont="1" applyFill="1" applyBorder="1"/>
    <xf numFmtId="165" fontId="16" fillId="4" borderId="0" xfId="1" applyNumberFormat="1" applyFont="1" applyFill="1"/>
    <xf numFmtId="4" fontId="15" fillId="4" borderId="2" xfId="1" applyNumberFormat="1" applyFont="1" applyFill="1" applyBorder="1"/>
    <xf numFmtId="4" fontId="16" fillId="4" borderId="0" xfId="0" applyNumberFormat="1" applyFont="1" applyFill="1" applyAlignment="1">
      <alignment horizontal="left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" fontId="19" fillId="0" borderId="0" xfId="0" applyNumberFormat="1" applyFont="1" applyAlignment="1">
      <alignment horizontal="right" vertical="center"/>
    </xf>
    <xf numFmtId="4" fontId="15" fillId="0" borderId="2" xfId="1" applyNumberFormat="1" applyFont="1" applyBorder="1"/>
    <xf numFmtId="4" fontId="15" fillId="0" borderId="0" xfId="1" applyNumberFormat="1" applyFont="1"/>
    <xf numFmtId="0" fontId="19" fillId="0" borderId="0" xfId="0" applyFont="1" applyAlignment="1">
      <alignment horizontal="right" vertical="center"/>
    </xf>
    <xf numFmtId="4" fontId="20" fillId="0" borderId="0" xfId="0" applyNumberFormat="1" applyFont="1"/>
    <xf numFmtId="165" fontId="15" fillId="4" borderId="0" xfId="1" applyNumberFormat="1" applyFont="1" applyFill="1"/>
    <xf numFmtId="43" fontId="16" fillId="0" borderId="3" xfId="0" applyNumberFormat="1" applyFont="1" applyBorder="1"/>
    <xf numFmtId="4" fontId="15" fillId="4" borderId="0" xfId="0" applyNumberFormat="1" applyFont="1" applyFill="1" applyAlignment="1">
      <alignment horizontal="left"/>
    </xf>
    <xf numFmtId="4" fontId="16" fillId="4" borderId="0" xfId="0" applyNumberFormat="1" applyFont="1" applyFill="1" applyAlignment="1">
      <alignment horizontal="right"/>
    </xf>
    <xf numFmtId="0" fontId="16" fillId="0" borderId="0" xfId="0" applyFont="1"/>
    <xf numFmtId="4" fontId="16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4" fontId="16" fillId="0" borderId="0" xfId="1" applyNumberFormat="1" applyFont="1"/>
    <xf numFmtId="4" fontId="16" fillId="0" borderId="0" xfId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" fontId="16" fillId="0" borderId="3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" fontId="16" fillId="0" borderId="3" xfId="1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6" fillId="0" borderId="0" xfId="1" applyFont="1"/>
    <xf numFmtId="4" fontId="16" fillId="0" borderId="3" xfId="1" applyNumberFormat="1" applyFont="1" applyBorder="1"/>
    <xf numFmtId="4" fontId="15" fillId="0" borderId="3" xfId="0" applyNumberFormat="1" applyFont="1" applyBorder="1" applyAlignment="1">
      <alignment horizontal="right"/>
    </xf>
    <xf numFmtId="43" fontId="16" fillId="0" borderId="0" xfId="0" applyNumberFormat="1" applyFont="1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indent="3"/>
    </xf>
    <xf numFmtId="0" fontId="17" fillId="0" borderId="0" xfId="0" applyFont="1" applyAlignment="1">
      <alignment horizontal="center"/>
    </xf>
    <xf numFmtId="0" fontId="16" fillId="0" borderId="4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43" fontId="21" fillId="0" borderId="8" xfId="1" applyNumberFormat="1" applyFont="1" applyBorder="1" applyAlignment="1">
      <alignment horizontal="left"/>
    </xf>
    <xf numFmtId="43" fontId="21" fillId="0" borderId="0" xfId="1" applyNumberFormat="1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275166</xdr:colOff>
      <xdr:row>0</xdr:row>
      <xdr:rowOff>63501</xdr:rowOff>
    </xdr:from>
    <xdr:to>
      <xdr:col>0</xdr:col>
      <xdr:colOff>1985221</xdr:colOff>
      <xdr:row>0</xdr:row>
      <xdr:rowOff>666751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877CEAAA-D704-4639-994E-5CD99696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63501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338666</xdr:colOff>
      <xdr:row>57</xdr:row>
      <xdr:rowOff>158750</xdr:rowOff>
    </xdr:from>
    <xdr:to>
      <xdr:col>0</xdr:col>
      <xdr:colOff>2048721</xdr:colOff>
      <xdr:row>57</xdr:row>
      <xdr:rowOff>611505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F674D6FC-BD37-4889-8F63-BC6B2ECE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174750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.xls" TargetMode="External"/><Relationship Id="rId1" Type="http://schemas.openxmlformats.org/officeDocument/2006/relationships/externalLinkPath" Target="/Contabilidad/ESTADOS%20FINANCIEROS/Estados%20Financieros%202025/1-Enero/Estado%20de%20Comprobacion%20Enero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%20Nuevo.xls" TargetMode="External"/><Relationship Id="rId1" Type="http://schemas.openxmlformats.org/officeDocument/2006/relationships/externalLinkPath" Target="/Contabilidad/ESTADOS%20FINANCIEROS/Estados%20Financieros%202025/1-Enero/Estado%20de%20Comprobacion%20Enero%202025%20Nuev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%20Estados%20Financieros/2-Estado%20de%20Result.%20Febrero%202025.xlsx" TargetMode="External"/><Relationship Id="rId1" Type="http://schemas.openxmlformats.org/officeDocument/2006/relationships/externalLinkPath" Target="/Contabilidad/ESTADOS%20FINANCIEROS/Estados%20Financieros%202025/Estados%20Financieros%202025/Febrero%202025/2-Estado%20de%20Result.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57">
          <cell r="F57">
            <v>37146536.659999996</v>
          </cell>
        </row>
        <row r="82">
          <cell r="G82">
            <v>2282708.7400000002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20">
          <cell r="G20">
            <v>154012156.97000003</v>
          </cell>
        </row>
        <row r="132">
          <cell r="F132">
            <v>303195849.19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-13368737.929999994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34"/>
  <sheetViews>
    <sheetView tabSelected="1" zoomScale="90" zoomScaleNormal="90" workbookViewId="0">
      <selection activeCell="E1" sqref="E1"/>
    </sheetView>
  </sheetViews>
  <sheetFormatPr baseColWidth="10" defaultColWidth="9.140625" defaultRowHeight="14.25" x14ac:dyDescent="0.2"/>
  <cols>
    <col min="1" max="1" width="55.5703125" style="2" customWidth="1"/>
    <col min="2" max="2" width="22.5703125" style="2" customWidth="1"/>
    <col min="3" max="3" width="23.85546875" style="2" customWidth="1"/>
    <col min="4" max="4" width="32.140625" style="2" customWidth="1"/>
    <col min="5" max="5" width="27.7109375" style="2" customWidth="1"/>
    <col min="6" max="6" width="9.140625" style="2"/>
    <col min="7" max="7" width="19.5703125" style="9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1" bestFit="1" customWidth="1"/>
    <col min="13" max="13" width="9.140625" style="2"/>
    <col min="14" max="14" width="19.42578125" style="2" bestFit="1" customWidth="1"/>
    <col min="15" max="15" width="14.7109375" style="12" bestFit="1" customWidth="1"/>
    <col min="16" max="16384" width="9.140625" style="2"/>
  </cols>
  <sheetData>
    <row r="1" spans="1:15" ht="66" customHeight="1" x14ac:dyDescent="0.25">
      <c r="A1" s="128" t="s">
        <v>176</v>
      </c>
      <c r="B1" s="128"/>
      <c r="C1" s="128"/>
      <c r="D1" s="128"/>
      <c r="E1" s="98"/>
      <c r="F1" s="3"/>
      <c r="H1" s="3"/>
    </row>
    <row r="2" spans="1:15" ht="15.75" x14ac:dyDescent="0.25">
      <c r="A2" s="97"/>
      <c r="B2" s="97"/>
      <c r="C2" s="97"/>
      <c r="D2" s="97"/>
      <c r="E2" s="97"/>
      <c r="F2" s="3"/>
      <c r="H2" s="3"/>
    </row>
    <row r="3" spans="1:15" ht="16.5" thickBot="1" x14ac:dyDescent="0.3">
      <c r="A3" s="99"/>
      <c r="B3" s="99"/>
      <c r="C3" s="99"/>
      <c r="D3" s="99"/>
      <c r="E3" s="97"/>
      <c r="F3" s="3"/>
      <c r="H3" s="3"/>
    </row>
    <row r="4" spans="1:15" ht="16.5" thickTop="1" x14ac:dyDescent="0.25">
      <c r="A4" s="97"/>
      <c r="B4" s="97"/>
      <c r="C4" s="97"/>
      <c r="D4" s="97"/>
      <c r="E4" s="95"/>
      <c r="F4" s="3"/>
      <c r="H4" s="3"/>
    </row>
    <row r="5" spans="1:15" ht="15.75" x14ac:dyDescent="0.25">
      <c r="A5" s="100"/>
      <c r="B5" s="100"/>
      <c r="C5" s="100"/>
      <c r="D5" s="100"/>
      <c r="E5" s="95"/>
      <c r="F5" s="4"/>
      <c r="H5" s="3"/>
    </row>
    <row r="6" spans="1:15" ht="16.5" thickBot="1" x14ac:dyDescent="0.3">
      <c r="A6" s="101"/>
      <c r="B6" s="102" t="s">
        <v>0</v>
      </c>
      <c r="C6" s="103">
        <v>2025</v>
      </c>
      <c r="D6" s="103">
        <v>2024</v>
      </c>
      <c r="E6" s="95"/>
    </row>
    <row r="7" spans="1:15" ht="15.75" x14ac:dyDescent="0.25">
      <c r="A7" s="102" t="s">
        <v>1</v>
      </c>
      <c r="B7" s="102"/>
      <c r="C7" s="95"/>
      <c r="D7" s="95"/>
      <c r="E7" s="95"/>
    </row>
    <row r="8" spans="1:15" ht="15.75" x14ac:dyDescent="0.25">
      <c r="A8" s="102" t="s">
        <v>2</v>
      </c>
      <c r="B8" s="102"/>
      <c r="C8" s="95"/>
      <c r="D8" s="95"/>
      <c r="E8" s="95"/>
    </row>
    <row r="9" spans="1:15" ht="15.75" x14ac:dyDescent="0.25">
      <c r="A9" s="95" t="s">
        <v>169</v>
      </c>
      <c r="B9" s="122" t="s">
        <v>3</v>
      </c>
      <c r="C9" s="104">
        <v>147183925.56</v>
      </c>
      <c r="D9" s="104">
        <v>94062200.950000003</v>
      </c>
      <c r="E9" s="95"/>
    </row>
    <row r="10" spans="1:15" ht="15.75" x14ac:dyDescent="0.25">
      <c r="A10" s="95" t="s">
        <v>4</v>
      </c>
      <c r="B10" s="122" t="s">
        <v>5</v>
      </c>
      <c r="C10" s="105">
        <v>7402930.5800000001</v>
      </c>
      <c r="D10" s="105">
        <v>7659954.9299999997</v>
      </c>
      <c r="E10" s="95"/>
    </row>
    <row r="11" spans="1:15" ht="15.75" x14ac:dyDescent="0.25">
      <c r="A11" s="95" t="s">
        <v>6</v>
      </c>
      <c r="B11" s="122" t="s">
        <v>7</v>
      </c>
      <c r="C11" s="106">
        <v>1843102.9500000002</v>
      </c>
      <c r="D11" s="106">
        <v>1282407.69</v>
      </c>
      <c r="E11" s="95"/>
    </row>
    <row r="12" spans="1:15" ht="15.75" x14ac:dyDescent="0.25">
      <c r="A12" s="95" t="s">
        <v>8</v>
      </c>
      <c r="B12" s="122" t="s">
        <v>9</v>
      </c>
      <c r="C12" s="107">
        <v>3775455.79</v>
      </c>
      <c r="D12" s="107">
        <v>2056556.49</v>
      </c>
      <c r="E12" s="95"/>
      <c r="H12"/>
      <c r="I12" s="9"/>
      <c r="L12" s="2"/>
      <c r="O12" s="2"/>
    </row>
    <row r="13" spans="1:15" ht="15.75" x14ac:dyDescent="0.25">
      <c r="A13" s="102" t="s">
        <v>10</v>
      </c>
      <c r="B13" s="122"/>
      <c r="C13" s="108">
        <f>SUM(C9:C12)</f>
        <v>160205414.88</v>
      </c>
      <c r="D13" s="108">
        <f>SUM(D9:D12)</f>
        <v>105061120.05999999</v>
      </c>
      <c r="E13" s="95"/>
      <c r="H13"/>
      <c r="I13" s="9"/>
      <c r="L13" s="2"/>
      <c r="O13" s="2"/>
    </row>
    <row r="14" spans="1:15" ht="15.75" x14ac:dyDescent="0.25">
      <c r="A14" s="102"/>
      <c r="B14" s="122"/>
      <c r="C14" s="109"/>
      <c r="D14" s="109"/>
      <c r="E14" s="95"/>
      <c r="H14"/>
      <c r="I14" s="9"/>
      <c r="L14" s="2"/>
      <c r="O14" s="2"/>
    </row>
    <row r="15" spans="1:15" ht="15.75" x14ac:dyDescent="0.25">
      <c r="A15" s="102" t="s">
        <v>11</v>
      </c>
      <c r="B15" s="122"/>
      <c r="C15" s="95"/>
      <c r="D15" s="95"/>
      <c r="E15" s="95"/>
      <c r="H15"/>
      <c r="I15" s="9"/>
      <c r="L15" s="2"/>
      <c r="O15" s="2"/>
    </row>
    <row r="16" spans="1:15" ht="15.75" x14ac:dyDescent="0.25">
      <c r="A16" s="95" t="s">
        <v>12</v>
      </c>
      <c r="B16" s="122" t="s">
        <v>13</v>
      </c>
      <c r="C16" s="104">
        <v>114742140.01999998</v>
      </c>
      <c r="D16" s="104">
        <v>124374617.27</v>
      </c>
      <c r="E16" s="95"/>
      <c r="I16" s="9"/>
      <c r="L16" s="2"/>
      <c r="O16" s="2"/>
    </row>
    <row r="17" spans="1:15" ht="15.75" x14ac:dyDescent="0.25">
      <c r="A17" s="95" t="s">
        <v>14</v>
      </c>
      <c r="B17" s="122" t="s">
        <v>15</v>
      </c>
      <c r="C17" s="105">
        <f>+[1]Report!$G$82</f>
        <v>2282708.7400000002</v>
      </c>
      <c r="D17" s="105">
        <v>2282708.7400000002</v>
      </c>
      <c r="E17" s="95"/>
      <c r="I17" s="9"/>
      <c r="L17" s="2"/>
      <c r="O17" s="2"/>
    </row>
    <row r="18" spans="1:15" ht="15.75" x14ac:dyDescent="0.25">
      <c r="A18" s="95" t="s">
        <v>16</v>
      </c>
      <c r="B18" s="122" t="s">
        <v>17</v>
      </c>
      <c r="C18" s="110">
        <v>37146536.659999996</v>
      </c>
      <c r="D18" s="110">
        <v>18728200.190000001</v>
      </c>
      <c r="E18" s="95"/>
      <c r="I18" s="9"/>
      <c r="L18" s="2"/>
      <c r="O18" s="2"/>
    </row>
    <row r="19" spans="1:15" ht="15.75" x14ac:dyDescent="0.25">
      <c r="A19" s="102" t="s">
        <v>18</v>
      </c>
      <c r="B19" s="122"/>
      <c r="C19" s="108">
        <f>SUM(C16:C18)</f>
        <v>154171385.41999996</v>
      </c>
      <c r="D19" s="108">
        <f>SUM(D16:D18)</f>
        <v>145385526.19999999</v>
      </c>
      <c r="E19" s="95"/>
      <c r="I19" s="9"/>
      <c r="L19" s="2"/>
      <c r="O19" s="2"/>
    </row>
    <row r="20" spans="1:15" ht="15.75" x14ac:dyDescent="0.25">
      <c r="A20" s="102"/>
      <c r="B20" s="122"/>
      <c r="C20" s="108"/>
      <c r="D20" s="108"/>
      <c r="E20" s="95"/>
      <c r="G20" s="9">
        <v>232674740.88</v>
      </c>
      <c r="I20" s="9"/>
      <c r="L20" s="2"/>
      <c r="O20" s="2"/>
    </row>
    <row r="21" spans="1:15" ht="16.5" thickBot="1" x14ac:dyDescent="0.3">
      <c r="A21" s="102" t="s">
        <v>19</v>
      </c>
      <c r="B21" s="122"/>
      <c r="C21" s="111">
        <f>+C13+C19</f>
        <v>314376800.29999995</v>
      </c>
      <c r="D21" s="111">
        <f>+D13+D19</f>
        <v>250446646.25999999</v>
      </c>
      <c r="E21" s="95"/>
      <c r="G21" s="9">
        <f>D21-G20</f>
        <v>17771905.379999995</v>
      </c>
      <c r="H21" s="10"/>
      <c r="I21" s="9"/>
      <c r="L21" s="2"/>
      <c r="O21" s="2"/>
    </row>
    <row r="22" spans="1:15" ht="16.5" thickTop="1" x14ac:dyDescent="0.25">
      <c r="A22" s="102"/>
      <c r="B22" s="122"/>
      <c r="C22" s="95"/>
      <c r="D22" s="95"/>
      <c r="E22" s="95"/>
      <c r="I22" s="9"/>
      <c r="L22" s="2"/>
      <c r="O22" s="2"/>
    </row>
    <row r="23" spans="1:15" ht="15.75" x14ac:dyDescent="0.25">
      <c r="A23" s="102" t="s">
        <v>20</v>
      </c>
      <c r="B23" s="122"/>
      <c r="C23" s="112"/>
      <c r="D23" s="112"/>
      <c r="E23" s="95"/>
      <c r="I23" s="9"/>
      <c r="L23" s="2"/>
      <c r="O23" s="2"/>
    </row>
    <row r="24" spans="1:15" ht="15.75" x14ac:dyDescent="0.25">
      <c r="A24" s="102"/>
      <c r="B24" s="122"/>
      <c r="C24" s="112"/>
      <c r="D24" s="112"/>
      <c r="E24" s="95"/>
      <c r="I24" s="12"/>
      <c r="L24" s="2"/>
      <c r="O24" s="2"/>
    </row>
    <row r="25" spans="1:15" ht="15.75" x14ac:dyDescent="0.25">
      <c r="A25" s="102" t="s">
        <v>21</v>
      </c>
      <c r="B25" s="123"/>
      <c r="C25" s="95"/>
      <c r="D25" s="95"/>
      <c r="E25" s="95"/>
      <c r="I25" s="12"/>
      <c r="L25" s="2"/>
      <c r="O25" s="2"/>
    </row>
    <row r="26" spans="1:15" ht="15.75" x14ac:dyDescent="0.25">
      <c r="A26" s="95" t="s">
        <v>22</v>
      </c>
      <c r="B26" s="122" t="s">
        <v>23</v>
      </c>
      <c r="C26" s="96">
        <v>8548220.8900000006</v>
      </c>
      <c r="D26" s="96">
        <v>4146477.65</v>
      </c>
      <c r="E26" s="95"/>
    </row>
    <row r="27" spans="1:15" ht="15.75" x14ac:dyDescent="0.25">
      <c r="A27" s="95" t="s">
        <v>24</v>
      </c>
      <c r="B27" s="122" t="s">
        <v>25</v>
      </c>
      <c r="C27" s="104">
        <v>4539554.0199999996</v>
      </c>
      <c r="D27" s="104">
        <v>7734939.25</v>
      </c>
      <c r="E27" s="95"/>
    </row>
    <row r="28" spans="1:15" ht="15.75" x14ac:dyDescent="0.25">
      <c r="A28" s="95" t="s">
        <v>26</v>
      </c>
      <c r="B28" s="122" t="s">
        <v>27</v>
      </c>
      <c r="C28" s="113">
        <v>26293184.439999998</v>
      </c>
      <c r="D28" s="113">
        <v>15629879.83</v>
      </c>
      <c r="E28" s="95"/>
    </row>
    <row r="29" spans="1:15" ht="15.75" x14ac:dyDescent="0.25">
      <c r="A29" s="102" t="s">
        <v>28</v>
      </c>
      <c r="B29" s="102"/>
      <c r="C29" s="108">
        <f>SUM(C26:C28)</f>
        <v>39380959.349999994</v>
      </c>
      <c r="D29" s="108">
        <f>SUM(D26:D28)</f>
        <v>27511296.73</v>
      </c>
      <c r="E29" s="95"/>
    </row>
    <row r="30" spans="1:15" ht="15.75" x14ac:dyDescent="0.25">
      <c r="A30" s="102"/>
      <c r="B30" s="102"/>
      <c r="C30" s="108"/>
      <c r="D30" s="108"/>
      <c r="E30" s="95"/>
    </row>
    <row r="31" spans="1:15" ht="15.75" x14ac:dyDescent="0.25">
      <c r="A31" s="102" t="s">
        <v>29</v>
      </c>
      <c r="B31" s="102"/>
      <c r="C31" s="108"/>
      <c r="D31" s="108"/>
      <c r="E31" s="95"/>
    </row>
    <row r="32" spans="1:15" ht="15.75" x14ac:dyDescent="0.25">
      <c r="A32" s="95" t="s">
        <v>30</v>
      </c>
      <c r="B32" s="102"/>
      <c r="C32" s="114">
        <v>0</v>
      </c>
      <c r="D32" s="114">
        <v>0</v>
      </c>
      <c r="E32" s="95"/>
    </row>
    <row r="33" spans="1:15" ht="15.75" x14ac:dyDescent="0.25">
      <c r="A33" s="102" t="s">
        <v>31</v>
      </c>
      <c r="B33" s="102"/>
      <c r="C33" s="108">
        <v>0</v>
      </c>
      <c r="D33" s="108">
        <v>0</v>
      </c>
      <c r="E33" s="95"/>
    </row>
    <row r="34" spans="1:15" ht="15.75" x14ac:dyDescent="0.25">
      <c r="A34" s="95"/>
      <c r="B34" s="95"/>
      <c r="C34" s="109"/>
      <c r="D34" s="109"/>
      <c r="E34" s="95"/>
    </row>
    <row r="35" spans="1:15" ht="15.75" x14ac:dyDescent="0.25">
      <c r="A35" s="102" t="s">
        <v>32</v>
      </c>
      <c r="B35" s="102"/>
      <c r="C35" s="106"/>
      <c r="D35" s="106"/>
      <c r="E35" s="95"/>
      <c r="K35" s="12"/>
      <c r="L35" s="2"/>
      <c r="O35" s="2"/>
    </row>
    <row r="36" spans="1:15" ht="15.75" x14ac:dyDescent="0.25">
      <c r="A36" s="95" t="s">
        <v>33</v>
      </c>
      <c r="B36" s="95"/>
      <c r="C36" s="115">
        <v>-24282107.960000001</v>
      </c>
      <c r="D36" s="115">
        <v>-24297600</v>
      </c>
      <c r="E36" s="95"/>
      <c r="K36" s="12"/>
      <c r="L36" s="2"/>
      <c r="O36" s="2"/>
    </row>
    <row r="37" spans="1:15" ht="15.75" x14ac:dyDescent="0.25">
      <c r="A37" s="95" t="s">
        <v>34</v>
      </c>
      <c r="B37" s="95"/>
      <c r="C37" s="104">
        <v>9450837.6500000004</v>
      </c>
      <c r="D37" s="104">
        <v>9450837.6500000004</v>
      </c>
      <c r="E37" s="95"/>
      <c r="I37" s="10"/>
      <c r="K37" s="12"/>
      <c r="L37" s="2"/>
      <c r="O37" s="2"/>
    </row>
    <row r="38" spans="1:15" ht="15.75" x14ac:dyDescent="0.25">
      <c r="A38" s="95" t="s">
        <v>35</v>
      </c>
      <c r="B38" s="95"/>
      <c r="C38" s="104">
        <f>+[2]Report!$F$132</f>
        <v>303195849.19</v>
      </c>
      <c r="D38" s="104">
        <v>219290063.44</v>
      </c>
      <c r="E38" s="95"/>
      <c r="H38" s="13"/>
      <c r="I38" s="13"/>
      <c r="K38" s="12"/>
      <c r="L38" s="2"/>
      <c r="O38" s="2"/>
    </row>
    <row r="39" spans="1:15" ht="15.75" x14ac:dyDescent="0.25">
      <c r="A39" s="95" t="s">
        <v>36</v>
      </c>
      <c r="B39" s="95"/>
      <c r="C39" s="92">
        <f>+'[3]ESTADO DE RESULTADOS'!$C$28</f>
        <v>-13368737.929999994</v>
      </c>
      <c r="D39" s="113">
        <v>18492048.440000001</v>
      </c>
      <c r="E39" s="95"/>
      <c r="H39" s="10"/>
      <c r="I39" s="10"/>
      <c r="K39" s="12"/>
      <c r="L39" s="2"/>
      <c r="O39" s="2"/>
    </row>
    <row r="40" spans="1:15" ht="15.75" x14ac:dyDescent="0.25">
      <c r="A40" s="102" t="s">
        <v>37</v>
      </c>
      <c r="B40" s="102"/>
      <c r="C40" s="108">
        <f>SUM(C36:C39)</f>
        <v>274995840.94999999</v>
      </c>
      <c r="D40" s="108">
        <f>SUM(D36:D39)</f>
        <v>222935349.53</v>
      </c>
      <c r="E40" s="95"/>
      <c r="H40" s="13"/>
      <c r="I40" s="13"/>
      <c r="K40" s="12"/>
      <c r="L40" s="2"/>
      <c r="O40" s="2"/>
    </row>
    <row r="41" spans="1:15" ht="15.75" x14ac:dyDescent="0.25">
      <c r="A41" s="102"/>
      <c r="B41" s="102"/>
      <c r="C41" s="108"/>
      <c r="D41" s="108"/>
      <c r="E41" s="95"/>
      <c r="K41" s="12"/>
      <c r="L41" s="2"/>
      <c r="O41" s="2"/>
    </row>
    <row r="42" spans="1:15" ht="16.5" thickBot="1" x14ac:dyDescent="0.3">
      <c r="A42" s="102" t="s">
        <v>38</v>
      </c>
      <c r="B42" s="102"/>
      <c r="C42" s="111">
        <f>+C29+C40</f>
        <v>314376800.29999995</v>
      </c>
      <c r="D42" s="111">
        <f>+D29+D40</f>
        <v>250446646.25999999</v>
      </c>
      <c r="E42" s="96">
        <f>+C21-C42</f>
        <v>0</v>
      </c>
      <c r="K42" s="12"/>
      <c r="L42" s="2"/>
      <c r="O42" s="2"/>
    </row>
    <row r="43" spans="1:15" ht="16.5" thickTop="1" x14ac:dyDescent="0.25">
      <c r="A43" s="95"/>
      <c r="B43" s="95"/>
      <c r="C43" s="112"/>
      <c r="D43" s="112"/>
      <c r="E43" s="95"/>
      <c r="K43" s="12"/>
      <c r="L43" s="2"/>
      <c r="O43" s="2"/>
    </row>
    <row r="44" spans="1:15" ht="15.75" x14ac:dyDescent="0.25">
      <c r="A44" s="100"/>
      <c r="B44" s="100"/>
      <c r="C44" s="112"/>
      <c r="D44" s="116"/>
      <c r="E44" s="96"/>
      <c r="I44" s="10"/>
      <c r="K44" s="12"/>
      <c r="L44" s="2"/>
      <c r="O44" s="2"/>
    </row>
    <row r="45" spans="1:15" ht="15.75" x14ac:dyDescent="0.25">
      <c r="A45" s="101" t="s">
        <v>39</v>
      </c>
      <c r="B45" s="134" t="s">
        <v>39</v>
      </c>
      <c r="C45" s="134"/>
      <c r="D45" s="101" t="s">
        <v>39</v>
      </c>
      <c r="E45" s="95"/>
      <c r="F45" s="1"/>
      <c r="I45" s="10"/>
      <c r="K45" s="12"/>
      <c r="L45" s="2"/>
      <c r="O45" s="2"/>
    </row>
    <row r="46" spans="1:15" ht="15.75" x14ac:dyDescent="0.25">
      <c r="A46" s="101"/>
      <c r="B46" s="101"/>
      <c r="C46" s="101"/>
      <c r="D46" s="101"/>
      <c r="E46" s="95"/>
      <c r="F46" s="1"/>
      <c r="K46" s="12"/>
      <c r="L46" s="2"/>
      <c r="O46" s="2"/>
    </row>
    <row r="47" spans="1:15" ht="15.75" x14ac:dyDescent="0.25">
      <c r="A47" s="101"/>
      <c r="B47" s="101"/>
      <c r="C47" s="100"/>
      <c r="D47" s="95"/>
      <c r="E47" s="95"/>
      <c r="K47" s="12"/>
      <c r="L47" s="2"/>
      <c r="O47" s="2"/>
    </row>
    <row r="48" spans="1:15" ht="15.75" x14ac:dyDescent="0.25">
      <c r="A48" s="117"/>
      <c r="B48" s="117"/>
      <c r="C48" s="95"/>
      <c r="D48" s="95"/>
      <c r="E48" s="95"/>
    </row>
    <row r="49" spans="1:10" ht="15.75" x14ac:dyDescent="0.25">
      <c r="A49" s="117"/>
      <c r="B49" s="117"/>
      <c r="C49" s="95"/>
      <c r="D49" s="95"/>
      <c r="E49" s="95"/>
    </row>
    <row r="50" spans="1:10" ht="15.75" x14ac:dyDescent="0.25">
      <c r="A50" s="124" t="s">
        <v>167</v>
      </c>
      <c r="B50" s="133" t="s">
        <v>166</v>
      </c>
      <c r="C50" s="133"/>
      <c r="D50" s="118" t="s">
        <v>115</v>
      </c>
      <c r="E50" s="95"/>
    </row>
    <row r="51" spans="1:10" ht="15.75" x14ac:dyDescent="0.25">
      <c r="A51" s="124" t="s">
        <v>168</v>
      </c>
      <c r="B51" s="133" t="s">
        <v>165</v>
      </c>
      <c r="C51" s="133"/>
      <c r="D51" s="118" t="s">
        <v>40</v>
      </c>
      <c r="E51" s="95"/>
      <c r="F51" s="1"/>
    </row>
    <row r="52" spans="1:10" ht="15.75" x14ac:dyDescent="0.25">
      <c r="A52" s="118"/>
      <c r="B52" s="118"/>
      <c r="C52" s="118"/>
      <c r="D52" s="118"/>
      <c r="E52" s="95"/>
      <c r="F52" s="1"/>
    </row>
    <row r="53" spans="1:10" ht="16.5" thickBot="1" x14ac:dyDescent="0.3">
      <c r="A53" s="119"/>
      <c r="B53" s="119"/>
      <c r="C53" s="119"/>
      <c r="D53" s="119"/>
      <c r="E53" s="95"/>
      <c r="J53" s="5"/>
    </row>
    <row r="54" spans="1:10" ht="16.5" thickTop="1" x14ac:dyDescent="0.25">
      <c r="A54" s="120" t="s">
        <v>41</v>
      </c>
      <c r="B54" s="121"/>
      <c r="C54" s="121"/>
      <c r="D54" s="126" t="s">
        <v>164</v>
      </c>
      <c r="E54" s="127"/>
      <c r="F54" s="7"/>
      <c r="I54" s="8"/>
      <c r="J54" s="5"/>
    </row>
    <row r="55" spans="1:10" ht="15.75" x14ac:dyDescent="0.25">
      <c r="A55" s="120" t="s">
        <v>42</v>
      </c>
      <c r="B55" s="121"/>
      <c r="C55" s="121"/>
      <c r="D55" s="121"/>
      <c r="E55" s="121"/>
      <c r="F55" s="6"/>
      <c r="J55" s="5"/>
    </row>
    <row r="56" spans="1:10" ht="15" x14ac:dyDescent="0.25">
      <c r="A56" s="60"/>
      <c r="B56" s="61"/>
      <c r="C56" s="61"/>
      <c r="D56" s="61"/>
      <c r="E56" s="61"/>
      <c r="F56" s="6"/>
      <c r="J56" s="5"/>
    </row>
    <row r="57" spans="1:10" ht="15.75" thickBot="1" x14ac:dyDescent="0.3">
      <c r="A57" s="59"/>
      <c r="B57" s="59"/>
      <c r="C57" s="59"/>
      <c r="D57" s="59"/>
      <c r="E57" s="59"/>
    </row>
    <row r="58" spans="1:10" ht="71.25" customHeight="1" thickBot="1" x14ac:dyDescent="0.3">
      <c r="A58" s="135" t="s">
        <v>177</v>
      </c>
      <c r="B58" s="136"/>
      <c r="C58" s="136"/>
      <c r="D58" s="137"/>
      <c r="E58" s="59"/>
    </row>
    <row r="59" spans="1:10" ht="15.75" x14ac:dyDescent="0.25">
      <c r="A59" s="62"/>
      <c r="B59" s="63"/>
      <c r="C59" s="62"/>
      <c r="D59" s="63"/>
      <c r="E59" s="59"/>
    </row>
    <row r="60" spans="1:10" ht="15.75" x14ac:dyDescent="0.25">
      <c r="A60" s="131" t="s">
        <v>43</v>
      </c>
      <c r="B60" s="131"/>
      <c r="C60" s="131"/>
      <c r="D60" s="131"/>
      <c r="E60" s="59"/>
    </row>
    <row r="61" spans="1:10" ht="15.75" x14ac:dyDescent="0.25">
      <c r="A61" s="64" t="s">
        <v>1</v>
      </c>
      <c r="B61" s="63"/>
      <c r="C61" s="62"/>
      <c r="D61" s="63"/>
      <c r="E61" s="59"/>
    </row>
    <row r="62" spans="1:10" ht="15.75" x14ac:dyDescent="0.25">
      <c r="A62" s="62"/>
      <c r="B62" s="63"/>
      <c r="C62" s="62"/>
      <c r="D62" s="63"/>
      <c r="E62" s="59"/>
    </row>
    <row r="63" spans="1:10" ht="15.75" x14ac:dyDescent="0.25">
      <c r="A63" s="129" t="s">
        <v>175</v>
      </c>
      <c r="B63" s="129"/>
      <c r="C63" s="129"/>
      <c r="D63" s="129"/>
      <c r="E63" s="59"/>
    </row>
    <row r="64" spans="1:10" ht="40.5" customHeight="1" x14ac:dyDescent="0.25">
      <c r="A64" s="132" t="s">
        <v>178</v>
      </c>
      <c r="B64" s="132"/>
      <c r="C64" s="132"/>
      <c r="D64" s="132"/>
      <c r="E64" s="59"/>
    </row>
    <row r="65" spans="1:5" ht="15.75" x14ac:dyDescent="0.25">
      <c r="A65" s="64" t="s">
        <v>45</v>
      </c>
      <c r="B65" s="67">
        <v>2025</v>
      </c>
      <c r="C65" s="67"/>
      <c r="D65" s="67">
        <v>2024</v>
      </c>
      <c r="E65" s="59"/>
    </row>
    <row r="66" spans="1:5" ht="15.75" x14ac:dyDescent="0.25">
      <c r="A66" s="62" t="s">
        <v>46</v>
      </c>
      <c r="B66" s="63">
        <v>50000</v>
      </c>
      <c r="C66" s="63"/>
      <c r="D66" s="63">
        <v>50000</v>
      </c>
      <c r="E66" s="59"/>
    </row>
    <row r="67" spans="1:5" ht="15.75" x14ac:dyDescent="0.25">
      <c r="A67" s="62" t="s">
        <v>47</v>
      </c>
      <c r="B67" s="63">
        <v>24653635.699999999</v>
      </c>
      <c r="C67" s="63"/>
      <c r="D67" s="63">
        <v>13228593.24</v>
      </c>
      <c r="E67" s="59"/>
    </row>
    <row r="68" spans="1:5" ht="15.75" x14ac:dyDescent="0.25">
      <c r="A68" s="62" t="s">
        <v>48</v>
      </c>
      <c r="B68" s="63">
        <v>4066377.64</v>
      </c>
      <c r="C68" s="63"/>
      <c r="D68" s="63">
        <v>654490.81999999995</v>
      </c>
      <c r="E68" s="59"/>
    </row>
    <row r="69" spans="1:5" ht="15.75" x14ac:dyDescent="0.25">
      <c r="A69" s="62" t="s">
        <v>49</v>
      </c>
      <c r="B69" s="63">
        <v>10781.46</v>
      </c>
      <c r="C69" s="63"/>
      <c r="D69" s="63">
        <v>14399.99</v>
      </c>
      <c r="E69" s="59"/>
    </row>
    <row r="70" spans="1:5" ht="15.75" x14ac:dyDescent="0.25">
      <c r="A70" s="62" t="s">
        <v>154</v>
      </c>
      <c r="B70" s="63">
        <v>259525.2</v>
      </c>
      <c r="C70" s="63"/>
      <c r="D70" s="63">
        <v>9457.0499999999993</v>
      </c>
      <c r="E70" s="59"/>
    </row>
    <row r="71" spans="1:5" ht="15.75" x14ac:dyDescent="0.25">
      <c r="A71" s="62" t="s">
        <v>50</v>
      </c>
      <c r="B71" s="68">
        <v>356040.06</v>
      </c>
      <c r="C71" s="63"/>
      <c r="D71" s="68">
        <v>560656.5</v>
      </c>
      <c r="E71" s="59"/>
    </row>
    <row r="72" spans="1:5" ht="16.5" thickBot="1" x14ac:dyDescent="0.3">
      <c r="A72" s="62" t="s">
        <v>51</v>
      </c>
      <c r="B72" s="69">
        <f>SUM(B66:B71)</f>
        <v>29396360.059999999</v>
      </c>
      <c r="C72" s="70"/>
      <c r="D72" s="69">
        <f>+D71+D70+D69+D68+D67+D66</f>
        <v>14517597.6</v>
      </c>
      <c r="E72" s="59"/>
    </row>
    <row r="73" spans="1:5" ht="16.5" thickTop="1" x14ac:dyDescent="0.25">
      <c r="A73" s="62"/>
      <c r="B73" s="63"/>
      <c r="C73" s="62"/>
      <c r="D73" s="63"/>
      <c r="E73" s="59"/>
    </row>
    <row r="74" spans="1:5" ht="15.75" x14ac:dyDescent="0.25">
      <c r="A74" s="62"/>
      <c r="B74" s="63"/>
      <c r="C74" s="62"/>
      <c r="D74" s="63"/>
      <c r="E74" s="59"/>
    </row>
    <row r="75" spans="1:5" ht="15.75" x14ac:dyDescent="0.25">
      <c r="A75" s="64" t="s">
        <v>52</v>
      </c>
      <c r="B75" s="63"/>
      <c r="C75" s="62"/>
      <c r="D75" s="63"/>
      <c r="E75" s="59"/>
    </row>
    <row r="76" spans="1:5" ht="31.5" customHeight="1" x14ac:dyDescent="0.25">
      <c r="A76" s="132" t="s">
        <v>179</v>
      </c>
      <c r="B76" s="132"/>
      <c r="C76" s="132"/>
      <c r="D76" s="132"/>
      <c r="E76" s="59"/>
    </row>
    <row r="77" spans="1:5" ht="15.75" x14ac:dyDescent="0.25">
      <c r="A77" s="62"/>
      <c r="B77" s="63"/>
      <c r="C77" s="62"/>
      <c r="D77" s="63"/>
      <c r="E77" s="59"/>
    </row>
    <row r="78" spans="1:5" ht="15.75" x14ac:dyDescent="0.25">
      <c r="A78" s="64" t="s">
        <v>45</v>
      </c>
      <c r="B78" s="67">
        <v>2025</v>
      </c>
      <c r="C78" s="67"/>
      <c r="D78" s="67">
        <v>2024</v>
      </c>
      <c r="E78" s="59"/>
    </row>
    <row r="79" spans="1:5" ht="15.75" x14ac:dyDescent="0.25">
      <c r="A79" s="62" t="s">
        <v>53</v>
      </c>
      <c r="B79" s="72" t="s">
        <v>192</v>
      </c>
      <c r="C79" s="73"/>
      <c r="D79" s="74" t="s">
        <v>194</v>
      </c>
      <c r="E79" s="59"/>
    </row>
    <row r="80" spans="1:5" ht="16.5" thickBot="1" x14ac:dyDescent="0.3">
      <c r="A80" s="62"/>
      <c r="B80" s="75" t="s">
        <v>193</v>
      </c>
      <c r="C80" s="76"/>
      <c r="D80" s="77" t="s">
        <v>195</v>
      </c>
      <c r="E80" s="59"/>
    </row>
    <row r="81" spans="1:5" ht="16.5" thickTop="1" x14ac:dyDescent="0.25">
      <c r="A81" s="62"/>
      <c r="B81" s="78"/>
      <c r="C81" s="73"/>
      <c r="D81" s="78"/>
      <c r="E81" s="59"/>
    </row>
    <row r="82" spans="1:5" ht="31.5" customHeight="1" x14ac:dyDescent="0.25">
      <c r="A82" s="132" t="s">
        <v>196</v>
      </c>
      <c r="B82" s="132"/>
      <c r="C82" s="132"/>
      <c r="D82" s="132"/>
      <c r="E82" s="59"/>
    </row>
    <row r="83" spans="1:5" ht="15.75" x14ac:dyDescent="0.25">
      <c r="A83" s="62"/>
      <c r="B83" s="63"/>
      <c r="C83" s="62"/>
      <c r="D83" s="63"/>
      <c r="E83" s="59"/>
    </row>
    <row r="84" spans="1:5" ht="15.75" x14ac:dyDescent="0.25">
      <c r="A84" s="64" t="s">
        <v>54</v>
      </c>
      <c r="B84" s="63"/>
      <c r="C84" s="62"/>
      <c r="D84" s="63"/>
      <c r="E84" s="59"/>
    </row>
    <row r="85" spans="1:5" ht="15.75" x14ac:dyDescent="0.25">
      <c r="A85" s="130" t="s">
        <v>180</v>
      </c>
      <c r="B85" s="130"/>
      <c r="C85" s="130"/>
      <c r="D85" s="130"/>
      <c r="E85" s="59"/>
    </row>
    <row r="86" spans="1:5" ht="15.75" x14ac:dyDescent="0.25">
      <c r="A86" s="62"/>
      <c r="B86" s="63"/>
      <c r="C86" s="62"/>
      <c r="D86" s="63"/>
      <c r="E86" s="59"/>
    </row>
    <row r="87" spans="1:5" ht="15.75" x14ac:dyDescent="0.25">
      <c r="A87" s="64" t="s">
        <v>45</v>
      </c>
      <c r="B87" s="67">
        <v>2025</v>
      </c>
      <c r="C87" s="67"/>
      <c r="D87" s="67">
        <v>2024</v>
      </c>
      <c r="E87" s="59"/>
    </row>
    <row r="88" spans="1:5" ht="15.75" x14ac:dyDescent="0.25">
      <c r="A88" s="62" t="s">
        <v>55</v>
      </c>
      <c r="B88" s="63">
        <v>112403151.89</v>
      </c>
      <c r="C88" s="63"/>
      <c r="D88" s="63">
        <v>26486607.77</v>
      </c>
      <c r="E88" s="59"/>
    </row>
    <row r="89" spans="1:5" ht="15.75" x14ac:dyDescent="0.25">
      <c r="A89" s="62" t="s">
        <v>155</v>
      </c>
      <c r="B89" s="80">
        <v>0</v>
      </c>
      <c r="C89" s="81"/>
      <c r="D89" s="80">
        <v>52042475.520000003</v>
      </c>
      <c r="E89" s="59"/>
    </row>
    <row r="90" spans="1:5" ht="16.5" thickBot="1" x14ac:dyDescent="0.3">
      <c r="A90" s="62" t="s">
        <v>56</v>
      </c>
      <c r="B90" s="82">
        <f>SUM(B88:B89)</f>
        <v>112403151.89</v>
      </c>
      <c r="C90" s="81"/>
      <c r="D90" s="82">
        <f>SUM(D88:D89)</f>
        <v>78529083.290000007</v>
      </c>
      <c r="E90" s="59"/>
    </row>
    <row r="91" spans="1:5" ht="16.5" thickTop="1" x14ac:dyDescent="0.25">
      <c r="A91" s="62"/>
      <c r="B91" s="63"/>
      <c r="C91" s="62"/>
      <c r="D91" s="63"/>
      <c r="E91" s="59"/>
    </row>
    <row r="92" spans="1:5" ht="15.75" x14ac:dyDescent="0.25">
      <c r="A92" s="129" t="s">
        <v>57</v>
      </c>
      <c r="B92" s="129"/>
      <c r="C92" s="129"/>
      <c r="D92" s="129"/>
      <c r="E92" s="59"/>
    </row>
    <row r="93" spans="1:5" ht="36.75" customHeight="1" x14ac:dyDescent="0.25">
      <c r="A93" s="132" t="s">
        <v>197</v>
      </c>
      <c r="B93" s="132"/>
      <c r="C93" s="132"/>
      <c r="D93" s="132"/>
      <c r="E93" s="59"/>
    </row>
    <row r="94" spans="1:5" ht="20.25" customHeight="1" x14ac:dyDescent="0.25">
      <c r="A94" s="66"/>
      <c r="B94" s="66"/>
      <c r="C94" s="66"/>
      <c r="D94" s="66"/>
      <c r="E94" s="59"/>
    </row>
    <row r="95" spans="1:5" ht="36.75" customHeight="1" x14ac:dyDescent="0.25">
      <c r="A95" s="64" t="s">
        <v>198</v>
      </c>
      <c r="B95" s="63"/>
      <c r="C95" s="62"/>
      <c r="D95" s="63"/>
      <c r="E95" s="59"/>
    </row>
    <row r="96" spans="1:5" ht="32.25" customHeight="1" x14ac:dyDescent="0.25">
      <c r="A96" s="130" t="s">
        <v>183</v>
      </c>
      <c r="B96" s="130"/>
      <c r="C96" s="130"/>
      <c r="D96" s="130"/>
      <c r="E96" s="59"/>
    </row>
    <row r="97" spans="1:5" ht="21" customHeight="1" x14ac:dyDescent="0.25">
      <c r="A97" s="66"/>
      <c r="B97" s="83"/>
      <c r="C97" s="79"/>
      <c r="D97" s="83"/>
      <c r="E97" s="59"/>
    </row>
    <row r="98" spans="1:5" ht="15.75" customHeight="1" x14ac:dyDescent="0.25">
      <c r="A98" s="84" t="s">
        <v>45</v>
      </c>
      <c r="B98" s="67">
        <v>2025</v>
      </c>
      <c r="C98" s="67"/>
      <c r="D98" s="67">
        <v>2024</v>
      </c>
      <c r="E98" s="59"/>
    </row>
    <row r="99" spans="1:5" ht="24" customHeight="1" x14ac:dyDescent="0.25">
      <c r="A99" s="62" t="s">
        <v>200</v>
      </c>
      <c r="B99" s="63">
        <v>1292.1199999999999</v>
      </c>
      <c r="C99" s="63"/>
      <c r="D99" s="63">
        <v>0</v>
      </c>
      <c r="E99" s="59"/>
    </row>
    <row r="100" spans="1:5" ht="24.75" customHeight="1" x14ac:dyDescent="0.25">
      <c r="A100" s="62" t="s">
        <v>201</v>
      </c>
      <c r="B100" s="63">
        <v>1177.28</v>
      </c>
      <c r="C100" s="63"/>
      <c r="D100" s="63">
        <v>0</v>
      </c>
      <c r="E100" s="59"/>
    </row>
    <row r="101" spans="1:5" ht="27.75" customHeight="1" x14ac:dyDescent="0.25">
      <c r="A101" s="62" t="s">
        <v>202</v>
      </c>
      <c r="B101" s="63">
        <v>1056.72</v>
      </c>
      <c r="C101" s="63"/>
      <c r="D101" s="63">
        <v>0</v>
      </c>
      <c r="E101" s="59"/>
    </row>
    <row r="102" spans="1:5" ht="29.25" customHeight="1" thickBot="1" x14ac:dyDescent="0.3">
      <c r="A102" s="85" t="s">
        <v>199</v>
      </c>
      <c r="B102" s="69">
        <f>SUM(B99:B101)</f>
        <v>3526.12</v>
      </c>
      <c r="C102" s="86"/>
      <c r="D102" s="87">
        <f>SUM(D100:D101)</f>
        <v>0</v>
      </c>
      <c r="E102" s="59"/>
    </row>
    <row r="103" spans="1:5" ht="27.75" customHeight="1" thickTop="1" x14ac:dyDescent="0.25">
      <c r="A103" s="66"/>
      <c r="B103" s="66"/>
      <c r="C103" s="66"/>
      <c r="D103" s="66"/>
      <c r="E103" s="59"/>
    </row>
    <row r="104" spans="1:5" ht="15.75" x14ac:dyDescent="0.25">
      <c r="A104" s="64" t="s">
        <v>203</v>
      </c>
      <c r="B104" s="63"/>
      <c r="C104" s="62"/>
      <c r="D104" s="63"/>
      <c r="E104" s="59"/>
    </row>
    <row r="105" spans="1:5" ht="54.75" customHeight="1" x14ac:dyDescent="0.25">
      <c r="A105" s="132" t="s">
        <v>181</v>
      </c>
      <c r="B105" s="130"/>
      <c r="C105" s="130"/>
      <c r="D105" s="130"/>
      <c r="E105" s="59"/>
    </row>
    <row r="106" spans="1:5" ht="27.75" customHeight="1" x14ac:dyDescent="0.25">
      <c r="A106" s="66"/>
      <c r="B106" s="83"/>
      <c r="C106" s="79"/>
      <c r="D106" s="83"/>
      <c r="E106" s="59"/>
    </row>
    <row r="107" spans="1:5" ht="15.75" x14ac:dyDescent="0.25">
      <c r="A107" s="84" t="s">
        <v>45</v>
      </c>
      <c r="B107" s="67">
        <v>2025</v>
      </c>
      <c r="C107" s="67"/>
      <c r="D107" s="67">
        <v>2024</v>
      </c>
      <c r="E107" s="59"/>
    </row>
    <row r="108" spans="1:5" ht="15.75" x14ac:dyDescent="0.25">
      <c r="A108" s="62" t="s">
        <v>204</v>
      </c>
      <c r="B108" s="63">
        <v>201282.5</v>
      </c>
      <c r="C108" s="63"/>
      <c r="D108" s="63">
        <v>333052.09999999998</v>
      </c>
      <c r="E108" s="59"/>
    </row>
    <row r="109" spans="1:5" ht="15.75" x14ac:dyDescent="0.25">
      <c r="A109" s="62" t="s">
        <v>170</v>
      </c>
      <c r="B109" s="63">
        <v>0</v>
      </c>
      <c r="C109" s="63"/>
      <c r="D109" s="63">
        <v>199074.17</v>
      </c>
      <c r="E109" s="59"/>
    </row>
    <row r="110" spans="1:5" ht="16.5" thickBot="1" x14ac:dyDescent="0.3">
      <c r="A110" s="85" t="s">
        <v>134</v>
      </c>
      <c r="B110" s="69">
        <f>SUM(B108:B109)</f>
        <v>201282.5</v>
      </c>
      <c r="C110" s="86"/>
      <c r="D110" s="87">
        <f>SUM(D108:D109)</f>
        <v>532126.27</v>
      </c>
      <c r="E110" s="59"/>
    </row>
    <row r="111" spans="1:5" ht="16.5" thickTop="1" x14ac:dyDescent="0.25">
      <c r="A111" s="62"/>
      <c r="B111" s="70"/>
      <c r="C111" s="62"/>
      <c r="D111" s="88"/>
      <c r="E111" s="59"/>
    </row>
    <row r="112" spans="1:5" ht="15.75" x14ac:dyDescent="0.25">
      <c r="A112" s="64" t="s">
        <v>156</v>
      </c>
      <c r="B112" s="70"/>
      <c r="C112" s="62"/>
      <c r="D112" s="88"/>
      <c r="E112" s="59"/>
    </row>
    <row r="113" spans="1:5" ht="32.25" customHeight="1" x14ac:dyDescent="0.25">
      <c r="A113" s="132" t="s">
        <v>182</v>
      </c>
      <c r="B113" s="132"/>
      <c r="C113" s="132"/>
      <c r="D113" s="132"/>
      <c r="E113" s="59"/>
    </row>
    <row r="114" spans="1:5" ht="15.75" hidden="1" customHeight="1" x14ac:dyDescent="0.25">
      <c r="A114" s="132"/>
      <c r="B114" s="132"/>
      <c r="C114" s="132"/>
      <c r="D114" s="132"/>
      <c r="E114" s="59"/>
    </row>
    <row r="115" spans="1:5" ht="15.75" customHeight="1" x14ac:dyDescent="0.25">
      <c r="A115" s="66"/>
      <c r="B115" s="66"/>
      <c r="C115" s="66"/>
      <c r="D115" s="66"/>
      <c r="E115" s="59"/>
    </row>
    <row r="116" spans="1:5" ht="15.75" customHeight="1" x14ac:dyDescent="0.25">
      <c r="A116" s="64" t="s">
        <v>45</v>
      </c>
      <c r="B116" s="67">
        <v>2025</v>
      </c>
      <c r="C116" s="67"/>
      <c r="D116" s="67">
        <v>2024</v>
      </c>
      <c r="E116" s="59"/>
    </row>
    <row r="117" spans="1:5" ht="15.75" customHeight="1" x14ac:dyDescent="0.25">
      <c r="A117" s="62" t="s">
        <v>205</v>
      </c>
      <c r="B117" s="63">
        <v>6501656.4100000001</v>
      </c>
      <c r="C117" s="63"/>
      <c r="D117" s="63">
        <v>0</v>
      </c>
      <c r="E117" s="59"/>
    </row>
    <row r="118" spans="1:5" ht="15.75" customHeight="1" x14ac:dyDescent="0.25">
      <c r="A118" s="62" t="s">
        <v>206</v>
      </c>
      <c r="B118" s="63">
        <v>600000</v>
      </c>
      <c r="C118" s="63"/>
      <c r="D118" s="63">
        <v>0</v>
      </c>
      <c r="E118" s="59"/>
    </row>
    <row r="119" spans="1:5" ht="15.75" customHeight="1" x14ac:dyDescent="0.25">
      <c r="A119" s="62" t="s">
        <v>171</v>
      </c>
      <c r="B119" s="63">
        <v>297748.05</v>
      </c>
      <c r="C119" s="63"/>
      <c r="D119" s="63">
        <v>0</v>
      </c>
      <c r="E119" s="59"/>
    </row>
    <row r="120" spans="1:5" ht="15.75" customHeight="1" x14ac:dyDescent="0.25">
      <c r="A120" s="62" t="s">
        <v>207</v>
      </c>
      <c r="B120" s="63">
        <v>0</v>
      </c>
      <c r="C120" s="63"/>
      <c r="D120" s="63">
        <v>6769987.2199999997</v>
      </c>
      <c r="E120" s="59"/>
    </row>
    <row r="121" spans="1:5" ht="15.75" customHeight="1" x14ac:dyDescent="0.25">
      <c r="A121" s="62" t="s">
        <v>208</v>
      </c>
      <c r="B121" s="63">
        <v>0</v>
      </c>
      <c r="C121" s="63"/>
      <c r="D121" s="63">
        <v>298841.44</v>
      </c>
      <c r="E121" s="59"/>
    </row>
    <row r="122" spans="1:5" ht="15.75" customHeight="1" x14ac:dyDescent="0.25">
      <c r="A122" s="62" t="s">
        <v>157</v>
      </c>
      <c r="B122" s="63">
        <v>0</v>
      </c>
      <c r="C122" s="63"/>
      <c r="D122" s="63">
        <v>59000</v>
      </c>
      <c r="E122" s="59"/>
    </row>
    <row r="123" spans="1:5" ht="16.5" thickBot="1" x14ac:dyDescent="0.3">
      <c r="A123" s="64" t="s">
        <v>117</v>
      </c>
      <c r="B123" s="69">
        <f>SUM(B117:B122)</f>
        <v>7399404.46</v>
      </c>
      <c r="C123" s="62"/>
      <c r="D123" s="87">
        <f>SUM(D117:D122)</f>
        <v>7127828.6600000001</v>
      </c>
      <c r="E123" s="59"/>
    </row>
    <row r="124" spans="1:5" ht="16.5" thickTop="1" x14ac:dyDescent="0.25">
      <c r="A124" s="62"/>
      <c r="B124" s="70"/>
      <c r="C124" s="62"/>
      <c r="D124" s="88"/>
      <c r="E124" s="59"/>
    </row>
    <row r="125" spans="1:5" ht="15.75" x14ac:dyDescent="0.25">
      <c r="A125" s="62"/>
      <c r="B125" s="70"/>
      <c r="C125" s="89"/>
      <c r="D125" s="90"/>
      <c r="E125" s="59"/>
    </row>
    <row r="126" spans="1:5" ht="15.75" x14ac:dyDescent="0.25">
      <c r="A126" s="129" t="s">
        <v>59</v>
      </c>
      <c r="B126" s="129"/>
      <c r="C126" s="129"/>
      <c r="D126" s="129"/>
      <c r="E126" s="125"/>
    </row>
    <row r="127" spans="1:5" ht="15.75" x14ac:dyDescent="0.25">
      <c r="A127" s="130" t="s">
        <v>183</v>
      </c>
      <c r="B127" s="130"/>
      <c r="C127" s="130"/>
      <c r="D127" s="130"/>
      <c r="E127" s="59"/>
    </row>
    <row r="128" spans="1:5" ht="15.75" x14ac:dyDescent="0.25">
      <c r="A128" s="62"/>
      <c r="B128" s="63"/>
      <c r="C128" s="62"/>
      <c r="D128" s="63"/>
      <c r="E128" s="59"/>
    </row>
    <row r="129" spans="1:5" ht="15.75" x14ac:dyDescent="0.25">
      <c r="A129" s="62" t="s">
        <v>45</v>
      </c>
      <c r="B129" s="67">
        <v>2025</v>
      </c>
      <c r="C129" s="67"/>
      <c r="D129" s="67">
        <v>2024</v>
      </c>
      <c r="E129" s="59"/>
    </row>
    <row r="130" spans="1:5" ht="15.75" x14ac:dyDescent="0.25">
      <c r="A130" s="62" t="s">
        <v>61</v>
      </c>
      <c r="B130" s="78">
        <v>813065.27</v>
      </c>
      <c r="C130" s="81"/>
      <c r="D130" s="78">
        <v>699988.78</v>
      </c>
      <c r="E130" s="59"/>
    </row>
    <row r="131" spans="1:5" ht="15.75" x14ac:dyDescent="0.25">
      <c r="A131" s="62" t="s">
        <v>62</v>
      </c>
      <c r="B131" s="80">
        <v>1030037.68</v>
      </c>
      <c r="C131" s="81"/>
      <c r="D131" s="80">
        <v>582418.91</v>
      </c>
      <c r="E131" s="59"/>
    </row>
    <row r="132" spans="1:5" ht="16.5" thickBot="1" x14ac:dyDescent="0.3">
      <c r="A132" s="62" t="s">
        <v>63</v>
      </c>
      <c r="B132" s="82">
        <f>SUM(B130:B131)</f>
        <v>1843102.9500000002</v>
      </c>
      <c r="C132" s="91"/>
      <c r="D132" s="82">
        <f>SUM(D130:D131)</f>
        <v>1282407.69</v>
      </c>
      <c r="E132" s="59"/>
    </row>
    <row r="133" spans="1:5" ht="16.5" thickTop="1" x14ac:dyDescent="0.25">
      <c r="A133" s="62" t="s">
        <v>64</v>
      </c>
      <c r="B133" s="63"/>
      <c r="C133" s="62"/>
      <c r="D133" s="63"/>
      <c r="E133" s="59"/>
    </row>
    <row r="134" spans="1:5" ht="15.75" x14ac:dyDescent="0.25">
      <c r="A134" s="129" t="s">
        <v>65</v>
      </c>
      <c r="B134" s="129"/>
      <c r="C134" s="129"/>
      <c r="D134" s="129"/>
      <c r="E134" s="59"/>
    </row>
    <row r="135" spans="1:5" ht="15.75" x14ac:dyDescent="0.25">
      <c r="A135" s="130" t="s">
        <v>184</v>
      </c>
      <c r="B135" s="130"/>
      <c r="C135" s="130"/>
      <c r="D135" s="130"/>
      <c r="E135" s="59"/>
    </row>
    <row r="136" spans="1:5" ht="15.75" x14ac:dyDescent="0.25">
      <c r="A136" s="64" t="s">
        <v>45</v>
      </c>
      <c r="B136" s="67">
        <v>2025</v>
      </c>
      <c r="C136" s="67"/>
      <c r="D136" s="67">
        <v>2024</v>
      </c>
      <c r="E136" s="59"/>
    </row>
    <row r="137" spans="1:5" ht="15.75" x14ac:dyDescent="0.25">
      <c r="A137" s="62" t="s">
        <v>66</v>
      </c>
      <c r="B137" s="78">
        <v>1923398.29</v>
      </c>
      <c r="C137" s="81"/>
      <c r="D137" s="78">
        <v>1390493.99</v>
      </c>
      <c r="E137" s="59"/>
    </row>
    <row r="138" spans="1:5" ht="15.75" x14ac:dyDescent="0.25">
      <c r="A138" s="62" t="s">
        <v>137</v>
      </c>
      <c r="B138" s="80">
        <v>1852057.5</v>
      </c>
      <c r="C138" s="81"/>
      <c r="D138" s="80">
        <v>666062.5</v>
      </c>
      <c r="E138" s="59"/>
    </row>
    <row r="139" spans="1:5" ht="16.5" thickBot="1" x14ac:dyDescent="0.3">
      <c r="A139" s="62" t="s">
        <v>67</v>
      </c>
      <c r="B139" s="69">
        <f>SUM(B137:B138)</f>
        <v>3775455.79</v>
      </c>
      <c r="C139" s="70"/>
      <c r="D139" s="69">
        <f>SUM(D137:D138)</f>
        <v>2056556.49</v>
      </c>
      <c r="E139" s="59"/>
    </row>
    <row r="140" spans="1:5" ht="16.5" thickTop="1" x14ac:dyDescent="0.25">
      <c r="A140" s="62"/>
      <c r="B140" s="63"/>
      <c r="C140" s="62"/>
      <c r="D140" s="63"/>
      <c r="E140" s="59"/>
    </row>
    <row r="141" spans="1:5" ht="15.75" x14ac:dyDescent="0.25">
      <c r="A141" s="129" t="s">
        <v>68</v>
      </c>
      <c r="B141" s="129"/>
      <c r="C141" s="129"/>
      <c r="D141" s="129"/>
      <c r="E141" s="59"/>
    </row>
    <row r="142" spans="1:5" ht="15.75" x14ac:dyDescent="0.25">
      <c r="A142" s="62" t="s">
        <v>185</v>
      </c>
      <c r="B142" s="63"/>
      <c r="C142" s="62"/>
      <c r="D142" s="63"/>
      <c r="E142" s="59"/>
    </row>
    <row r="143" spans="1:5" ht="15.75" x14ac:dyDescent="0.25">
      <c r="A143" s="62"/>
      <c r="B143" s="63"/>
      <c r="C143" s="62"/>
      <c r="D143" s="63"/>
      <c r="E143" s="59"/>
    </row>
    <row r="144" spans="1:5" ht="15.75" x14ac:dyDescent="0.25">
      <c r="A144" s="64" t="s">
        <v>45</v>
      </c>
      <c r="B144" s="67">
        <v>2025</v>
      </c>
      <c r="C144" s="67"/>
      <c r="D144" s="67">
        <v>2024</v>
      </c>
      <c r="E144" s="59"/>
    </row>
    <row r="145" spans="1:5" ht="15.75" x14ac:dyDescent="0.25">
      <c r="A145" s="62" t="s">
        <v>69</v>
      </c>
      <c r="B145" s="63">
        <v>35297293.880000003</v>
      </c>
      <c r="C145" s="63"/>
      <c r="D145" s="63">
        <v>35297293.880000003</v>
      </c>
      <c r="E145" s="59"/>
    </row>
    <row r="146" spans="1:5" ht="15.75" x14ac:dyDescent="0.25">
      <c r="A146" s="62" t="s">
        <v>70</v>
      </c>
      <c r="B146" s="63">
        <v>87017827.489999995</v>
      </c>
      <c r="C146" s="63"/>
      <c r="D146" s="63">
        <v>87017827.489999995</v>
      </c>
      <c r="E146" s="59"/>
    </row>
    <row r="147" spans="1:5" ht="15.75" x14ac:dyDescent="0.25">
      <c r="A147" s="62" t="s">
        <v>71</v>
      </c>
      <c r="B147" s="63">
        <v>22223566.52</v>
      </c>
      <c r="C147" s="63"/>
      <c r="D147" s="63">
        <v>21384982.16</v>
      </c>
      <c r="E147" s="59"/>
    </row>
    <row r="148" spans="1:5" ht="15.75" x14ac:dyDescent="0.25">
      <c r="A148" s="62" t="s">
        <v>158</v>
      </c>
      <c r="B148" s="63">
        <v>621938.81999999995</v>
      </c>
      <c r="C148" s="63"/>
      <c r="D148" s="63">
        <v>227283.4</v>
      </c>
      <c r="E148" s="59"/>
    </row>
    <row r="149" spans="1:5" ht="15.75" x14ac:dyDescent="0.25">
      <c r="A149" s="62" t="s">
        <v>72</v>
      </c>
      <c r="B149" s="63">
        <v>4462436.4000000004</v>
      </c>
      <c r="C149" s="63"/>
      <c r="D149" s="63">
        <v>4462436.4000000004</v>
      </c>
      <c r="E149" s="59"/>
    </row>
    <row r="150" spans="1:5" ht="15.75" x14ac:dyDescent="0.25">
      <c r="A150" s="62" t="s">
        <v>73</v>
      </c>
      <c r="B150" s="63">
        <v>34804986.170000002</v>
      </c>
      <c r="C150" s="63"/>
      <c r="D150" s="63">
        <v>33928529.960000001</v>
      </c>
      <c r="E150" s="59"/>
    </row>
    <row r="151" spans="1:5" ht="15.75" x14ac:dyDescent="0.25">
      <c r="A151" s="62" t="s">
        <v>74</v>
      </c>
      <c r="B151" s="63">
        <v>1390190.6</v>
      </c>
      <c r="C151" s="63"/>
      <c r="D151" s="63">
        <v>1390190.6</v>
      </c>
      <c r="E151" s="59"/>
    </row>
    <row r="152" spans="1:5" ht="15.75" x14ac:dyDescent="0.25">
      <c r="A152" s="62" t="s">
        <v>75</v>
      </c>
      <c r="B152" s="63">
        <v>4526588.1900000004</v>
      </c>
      <c r="C152" s="63"/>
      <c r="D152" s="63">
        <v>4491188.1900000004</v>
      </c>
      <c r="E152" s="59"/>
    </row>
    <row r="153" spans="1:5" ht="15.75" x14ac:dyDescent="0.25">
      <c r="A153" s="62" t="s">
        <v>159</v>
      </c>
      <c r="B153" s="63">
        <v>266787.73</v>
      </c>
      <c r="C153" s="63"/>
      <c r="D153" s="63">
        <v>266787.71999999997</v>
      </c>
      <c r="E153" s="59"/>
    </row>
    <row r="154" spans="1:5" ht="15.75" x14ac:dyDescent="0.25">
      <c r="A154" s="62" t="s">
        <v>76</v>
      </c>
      <c r="B154" s="63">
        <v>6403387.46</v>
      </c>
      <c r="C154" s="63"/>
      <c r="D154" s="63">
        <v>5976660.46</v>
      </c>
      <c r="E154" s="59"/>
    </row>
    <row r="155" spans="1:5" ht="15.75" x14ac:dyDescent="0.25">
      <c r="A155" s="62" t="s">
        <v>160</v>
      </c>
      <c r="B155" s="63">
        <v>1366280.7</v>
      </c>
      <c r="C155" s="63"/>
      <c r="D155" s="63">
        <v>1366280.7</v>
      </c>
      <c r="E155" s="59"/>
    </row>
    <row r="156" spans="1:5" ht="15.75" x14ac:dyDescent="0.25">
      <c r="A156" s="62" t="s">
        <v>161</v>
      </c>
      <c r="B156" s="63">
        <v>2292375.98</v>
      </c>
      <c r="C156" s="63"/>
      <c r="D156" s="63">
        <v>1292375.98</v>
      </c>
      <c r="E156" s="59"/>
    </row>
    <row r="157" spans="1:5" ht="15.75" x14ac:dyDescent="0.25">
      <c r="A157" s="62" t="s">
        <v>162</v>
      </c>
      <c r="B157" s="63">
        <v>100872.3</v>
      </c>
      <c r="C157" s="63"/>
      <c r="D157" s="63">
        <v>100872.3</v>
      </c>
      <c r="E157" s="59"/>
    </row>
    <row r="158" spans="1:5" ht="15.75" x14ac:dyDescent="0.25">
      <c r="A158" s="62" t="s">
        <v>163</v>
      </c>
      <c r="B158" s="63">
        <v>8142</v>
      </c>
      <c r="C158" s="63"/>
      <c r="D158" s="63">
        <v>8142</v>
      </c>
      <c r="E158" s="59"/>
    </row>
    <row r="159" spans="1:5" ht="15.75" x14ac:dyDescent="0.25">
      <c r="A159" s="62" t="s">
        <v>77</v>
      </c>
      <c r="B159" s="63">
        <v>154576.57999999999</v>
      </c>
      <c r="C159" s="63"/>
      <c r="D159" s="63">
        <v>154576.57999999999</v>
      </c>
      <c r="E159" s="59"/>
    </row>
    <row r="160" spans="1:5" ht="15.75" x14ac:dyDescent="0.25">
      <c r="A160" s="62" t="s">
        <v>78</v>
      </c>
      <c r="B160" s="63">
        <v>509120.28</v>
      </c>
      <c r="C160" s="63"/>
      <c r="D160" s="63">
        <v>509120.28</v>
      </c>
      <c r="E160" s="59"/>
    </row>
    <row r="161" spans="1:5" ht="15.75" x14ac:dyDescent="0.25">
      <c r="A161" s="62" t="s">
        <v>79</v>
      </c>
      <c r="B161" s="63">
        <v>275199.59999999998</v>
      </c>
      <c r="C161" s="63"/>
      <c r="D161" s="63">
        <v>275199.59999999998</v>
      </c>
      <c r="E161" s="59"/>
    </row>
    <row r="162" spans="1:5" ht="15.75" x14ac:dyDescent="0.25">
      <c r="A162" s="62" t="s">
        <v>80</v>
      </c>
      <c r="B162" s="68">
        <v>2760174.11</v>
      </c>
      <c r="C162" s="63"/>
      <c r="D162" s="68">
        <v>2618721.61</v>
      </c>
      <c r="E162" s="59"/>
    </row>
    <row r="163" spans="1:5" ht="15.75" x14ac:dyDescent="0.25">
      <c r="A163" s="62" t="s">
        <v>81</v>
      </c>
      <c r="B163" s="70">
        <f>SUM(B145:B162)</f>
        <v>204481744.81000003</v>
      </c>
      <c r="C163" s="70"/>
      <c r="D163" s="70">
        <f>SUM(D145:D162)</f>
        <v>200768469.31000003</v>
      </c>
      <c r="E163" s="59"/>
    </row>
    <row r="164" spans="1:5" ht="15.75" x14ac:dyDescent="0.25">
      <c r="A164" s="62" t="s">
        <v>82</v>
      </c>
      <c r="B164" s="92">
        <v>-89739604.790000007</v>
      </c>
      <c r="C164" s="63"/>
      <c r="D164" s="92">
        <v>-77393852.040000007</v>
      </c>
      <c r="E164" s="59"/>
    </row>
    <row r="165" spans="1:5" ht="16.5" thickBot="1" x14ac:dyDescent="0.3">
      <c r="A165" s="62" t="s">
        <v>83</v>
      </c>
      <c r="B165" s="69">
        <f>+B163+B164</f>
        <v>114742140.02000003</v>
      </c>
      <c r="C165" s="70"/>
      <c r="D165" s="69">
        <f>+D163+D164</f>
        <v>123374617.27000003</v>
      </c>
      <c r="E165" s="59"/>
    </row>
    <row r="166" spans="1:5" ht="16.5" thickTop="1" x14ac:dyDescent="0.25">
      <c r="A166" s="62"/>
      <c r="B166" s="63"/>
      <c r="C166" s="62"/>
      <c r="D166" s="63"/>
      <c r="E166" s="59"/>
    </row>
    <row r="167" spans="1:5" ht="15.75" x14ac:dyDescent="0.25">
      <c r="A167" s="129" t="s">
        <v>84</v>
      </c>
      <c r="B167" s="129"/>
      <c r="C167" s="129"/>
      <c r="D167" s="129"/>
      <c r="E167" s="59"/>
    </row>
    <row r="168" spans="1:5" ht="15.75" x14ac:dyDescent="0.25">
      <c r="A168" s="65"/>
      <c r="B168" s="93"/>
      <c r="C168" s="65"/>
      <c r="D168" s="93"/>
      <c r="E168" s="59"/>
    </row>
    <row r="169" spans="1:5" ht="15.75" x14ac:dyDescent="0.25">
      <c r="A169" s="130" t="s">
        <v>186</v>
      </c>
      <c r="B169" s="130"/>
      <c r="C169" s="130"/>
      <c r="D169" s="130"/>
      <c r="E169" s="59"/>
    </row>
    <row r="170" spans="1:5" ht="15.75" x14ac:dyDescent="0.25">
      <c r="A170" s="64" t="s">
        <v>45</v>
      </c>
      <c r="B170" s="67">
        <v>2025</v>
      </c>
      <c r="C170" s="67"/>
      <c r="D170" s="67">
        <v>2024</v>
      </c>
      <c r="E170" s="59"/>
    </row>
    <row r="171" spans="1:5" ht="15.75" x14ac:dyDescent="0.25">
      <c r="A171" s="62" t="s">
        <v>86</v>
      </c>
      <c r="B171" s="63">
        <v>9740252.3000000007</v>
      </c>
      <c r="C171" s="63"/>
      <c r="D171" s="63">
        <v>9740252.3000000007</v>
      </c>
      <c r="E171" s="59"/>
    </row>
    <row r="172" spans="1:5" ht="15.75" x14ac:dyDescent="0.25">
      <c r="A172" s="62" t="s">
        <v>87</v>
      </c>
      <c r="B172" s="68">
        <v>2282708.7400000002</v>
      </c>
      <c r="C172" s="63"/>
      <c r="D172" s="68">
        <v>2282708.7400000002</v>
      </c>
      <c r="E172" s="59"/>
    </row>
    <row r="173" spans="1:5" ht="15.75" x14ac:dyDescent="0.25">
      <c r="A173" s="62" t="s">
        <v>88</v>
      </c>
      <c r="B173" s="70">
        <f>SUM(B171:B172)</f>
        <v>12022961.040000001</v>
      </c>
      <c r="C173" s="70"/>
      <c r="D173" s="70">
        <f>SUM(D171:D172)</f>
        <v>12022961.040000001</v>
      </c>
      <c r="E173" s="59"/>
    </row>
    <row r="174" spans="1:5" ht="15.75" x14ac:dyDescent="0.25">
      <c r="A174" s="62" t="s">
        <v>89</v>
      </c>
      <c r="B174" s="92">
        <v>-9740252.3000000007</v>
      </c>
      <c r="C174" s="63"/>
      <c r="D174" s="92">
        <v>-9740252.3000000007</v>
      </c>
      <c r="E174" s="59"/>
    </row>
    <row r="175" spans="1:5" ht="16.5" thickBot="1" x14ac:dyDescent="0.3">
      <c r="A175" s="62" t="s">
        <v>83</v>
      </c>
      <c r="B175" s="69">
        <f>SUM(B173:B174)</f>
        <v>2282708.7400000002</v>
      </c>
      <c r="C175" s="70"/>
      <c r="D175" s="69">
        <f>SUM(D173:D174)</f>
        <v>2282708.7400000002</v>
      </c>
      <c r="E175" s="59"/>
    </row>
    <row r="176" spans="1:5" ht="16.5" thickTop="1" x14ac:dyDescent="0.25">
      <c r="A176" s="62"/>
      <c r="B176" s="63"/>
      <c r="C176" s="62"/>
      <c r="D176" s="63"/>
      <c r="E176" s="59"/>
    </row>
    <row r="177" spans="1:5" ht="15.75" x14ac:dyDescent="0.25">
      <c r="A177" s="129" t="s">
        <v>90</v>
      </c>
      <c r="B177" s="129"/>
      <c r="C177" s="129"/>
      <c r="D177" s="129"/>
      <c r="E177" s="59"/>
    </row>
    <row r="178" spans="1:5" ht="15.75" x14ac:dyDescent="0.25">
      <c r="A178" s="130" t="s">
        <v>187</v>
      </c>
      <c r="B178" s="130"/>
      <c r="C178" s="130"/>
      <c r="D178" s="130"/>
      <c r="E178" s="59"/>
    </row>
    <row r="179" spans="1:5" ht="15.75" x14ac:dyDescent="0.25">
      <c r="A179" s="62"/>
      <c r="B179" s="63"/>
      <c r="C179" s="62"/>
      <c r="D179" s="63"/>
      <c r="E179" s="59"/>
    </row>
    <row r="180" spans="1:5" ht="15.75" x14ac:dyDescent="0.25">
      <c r="A180" s="64" t="s">
        <v>45</v>
      </c>
      <c r="B180" s="67">
        <v>2025</v>
      </c>
      <c r="C180" s="67"/>
      <c r="D180" s="67">
        <v>2024</v>
      </c>
      <c r="E180" s="59"/>
    </row>
    <row r="181" spans="1:5" ht="15.75" x14ac:dyDescent="0.25">
      <c r="A181" s="62" t="s">
        <v>91</v>
      </c>
      <c r="B181" s="63">
        <v>30578551.57</v>
      </c>
      <c r="C181" s="63"/>
      <c r="D181" s="63">
        <v>16160607.220000001</v>
      </c>
      <c r="E181" s="59"/>
    </row>
    <row r="182" spans="1:5" ht="15.75" x14ac:dyDescent="0.25">
      <c r="A182" s="62" t="s">
        <v>172</v>
      </c>
      <c r="B182" s="63">
        <v>3970892.12</v>
      </c>
      <c r="C182" s="63"/>
      <c r="D182" s="63">
        <v>0</v>
      </c>
      <c r="E182" s="59"/>
    </row>
    <row r="183" spans="1:5" ht="15.75" x14ac:dyDescent="0.25">
      <c r="A183" s="62" t="s">
        <v>92</v>
      </c>
      <c r="B183" s="68">
        <v>2597092.9700000002</v>
      </c>
      <c r="C183" s="63"/>
      <c r="D183" s="68">
        <v>2567592.9700000002</v>
      </c>
      <c r="E183" s="59"/>
    </row>
    <row r="184" spans="1:5" ht="16.5" thickBot="1" x14ac:dyDescent="0.3">
      <c r="A184" s="64" t="s">
        <v>93</v>
      </c>
      <c r="B184" s="69">
        <f>SUM(B181:B183)</f>
        <v>37146536.659999996</v>
      </c>
      <c r="C184" s="70"/>
      <c r="D184" s="69">
        <f>SUM(D181:D183)</f>
        <v>18728200.190000001</v>
      </c>
      <c r="E184" s="59"/>
    </row>
    <row r="185" spans="1:5" ht="16.5" thickTop="1" x14ac:dyDescent="0.25">
      <c r="A185" s="62"/>
      <c r="B185" s="63"/>
      <c r="C185" s="62"/>
      <c r="D185" s="63"/>
      <c r="E185" s="59"/>
    </row>
    <row r="186" spans="1:5" ht="15.75" x14ac:dyDescent="0.25">
      <c r="A186" s="62"/>
      <c r="B186" s="63"/>
      <c r="C186" s="62"/>
      <c r="D186" s="63"/>
      <c r="E186" s="59"/>
    </row>
    <row r="187" spans="1:5" ht="15.75" x14ac:dyDescent="0.25">
      <c r="A187" s="64" t="s">
        <v>94</v>
      </c>
      <c r="B187" s="63"/>
      <c r="C187" s="62"/>
      <c r="D187" s="63"/>
      <c r="E187" s="59"/>
    </row>
    <row r="188" spans="1:5" ht="15.75" x14ac:dyDescent="0.25">
      <c r="A188" s="129" t="s">
        <v>95</v>
      </c>
      <c r="B188" s="129"/>
      <c r="C188" s="129"/>
      <c r="D188" s="129"/>
      <c r="E188" s="59"/>
    </row>
    <row r="189" spans="1:5" ht="15.75" x14ac:dyDescent="0.25">
      <c r="A189" s="130" t="s">
        <v>188</v>
      </c>
      <c r="B189" s="130"/>
      <c r="C189" s="130"/>
      <c r="D189" s="130"/>
      <c r="E189" s="59"/>
    </row>
    <row r="190" spans="1:5" ht="15.75" x14ac:dyDescent="0.25">
      <c r="A190" s="62"/>
      <c r="B190" s="63"/>
      <c r="C190" s="62"/>
      <c r="D190" s="63"/>
      <c r="E190" s="59"/>
    </row>
    <row r="191" spans="1:5" ht="15.75" x14ac:dyDescent="0.25">
      <c r="A191" s="65" t="s">
        <v>45</v>
      </c>
      <c r="B191" s="67">
        <v>2025</v>
      </c>
      <c r="C191" s="67"/>
      <c r="D191" s="67">
        <v>2024</v>
      </c>
      <c r="E191" s="59"/>
    </row>
    <row r="192" spans="1:5" ht="15.75" x14ac:dyDescent="0.25">
      <c r="A192" s="62" t="s">
        <v>97</v>
      </c>
      <c r="B192" s="94">
        <v>41875.120000000003</v>
      </c>
      <c r="C192" s="71"/>
      <c r="D192" s="94">
        <v>92082.41</v>
      </c>
      <c r="E192" s="59"/>
    </row>
    <row r="193" spans="1:5" ht="15.75" x14ac:dyDescent="0.25">
      <c r="A193" s="62" t="s">
        <v>98</v>
      </c>
      <c r="B193" s="94">
        <v>347171.13</v>
      </c>
      <c r="C193" s="94"/>
      <c r="D193" s="94">
        <v>359792.46</v>
      </c>
      <c r="E193" s="59"/>
    </row>
    <row r="194" spans="1:5" ht="15.75" x14ac:dyDescent="0.25">
      <c r="A194" s="62" t="s">
        <v>99</v>
      </c>
      <c r="B194" s="94">
        <v>7806799.9400000004</v>
      </c>
      <c r="C194" s="71"/>
      <c r="D194" s="94">
        <v>3531927.2</v>
      </c>
      <c r="E194" s="59"/>
    </row>
    <row r="195" spans="1:5" ht="15.75" x14ac:dyDescent="0.25">
      <c r="A195" s="62" t="s">
        <v>209</v>
      </c>
      <c r="B195" s="94">
        <v>113808.91</v>
      </c>
      <c r="C195" s="94"/>
      <c r="D195" s="94">
        <v>50200.62</v>
      </c>
      <c r="E195" s="59"/>
    </row>
    <row r="196" spans="1:5" ht="15.75" x14ac:dyDescent="0.25">
      <c r="A196" s="62" t="s">
        <v>210</v>
      </c>
      <c r="B196" s="94">
        <v>3570.3</v>
      </c>
      <c r="C196" s="71"/>
      <c r="D196" s="94">
        <v>112474.96</v>
      </c>
      <c r="E196" s="59"/>
    </row>
    <row r="197" spans="1:5" ht="15.75" x14ac:dyDescent="0.25">
      <c r="A197" s="62" t="s">
        <v>173</v>
      </c>
      <c r="B197" s="94">
        <v>234995.49</v>
      </c>
      <c r="C197" s="94"/>
      <c r="D197" s="94">
        <v>0</v>
      </c>
      <c r="E197" s="59"/>
    </row>
    <row r="198" spans="1:5" ht="16.5" thickBot="1" x14ac:dyDescent="0.3">
      <c r="A198" s="64" t="s">
        <v>102</v>
      </c>
      <c r="B198" s="69">
        <f>SUM(B192:B197)</f>
        <v>8548220.8900000006</v>
      </c>
      <c r="C198" s="70"/>
      <c r="D198" s="69">
        <f>SUM(D192:D196)</f>
        <v>4146477.6500000004</v>
      </c>
      <c r="E198" s="59"/>
    </row>
    <row r="199" spans="1:5" ht="16.5" thickTop="1" x14ac:dyDescent="0.25">
      <c r="A199" s="62"/>
      <c r="B199" s="70"/>
      <c r="C199" s="70"/>
      <c r="D199" s="70"/>
      <c r="E199" s="59"/>
    </row>
    <row r="200" spans="1:5" ht="15.75" x14ac:dyDescent="0.25">
      <c r="A200" s="129" t="s">
        <v>103</v>
      </c>
      <c r="B200" s="129"/>
      <c r="C200" s="129"/>
      <c r="D200" s="129"/>
      <c r="E200" s="59"/>
    </row>
    <row r="201" spans="1:5" ht="15.75" x14ac:dyDescent="0.25">
      <c r="A201" s="130" t="s">
        <v>189</v>
      </c>
      <c r="B201" s="130"/>
      <c r="C201" s="130"/>
      <c r="D201" s="130"/>
      <c r="E201" s="59"/>
    </row>
    <row r="202" spans="1:5" ht="15.75" x14ac:dyDescent="0.25">
      <c r="A202" s="79"/>
      <c r="B202" s="79"/>
      <c r="C202" s="79"/>
      <c r="D202" s="79"/>
      <c r="E202" s="59"/>
    </row>
    <row r="203" spans="1:5" ht="15.75" x14ac:dyDescent="0.25">
      <c r="A203" s="64" t="s">
        <v>45</v>
      </c>
      <c r="B203" s="67">
        <v>2025</v>
      </c>
      <c r="C203" s="67"/>
      <c r="D203" s="67">
        <v>2024</v>
      </c>
      <c r="E203" s="59"/>
    </row>
    <row r="204" spans="1:5" ht="15.75" x14ac:dyDescent="0.25">
      <c r="A204" s="62" t="s">
        <v>152</v>
      </c>
      <c r="B204" s="94">
        <v>315875</v>
      </c>
      <c r="C204" s="94"/>
      <c r="D204" s="94">
        <v>0</v>
      </c>
      <c r="E204" s="59"/>
    </row>
    <row r="205" spans="1:5" ht="15.75" x14ac:dyDescent="0.25">
      <c r="A205" s="62" t="s">
        <v>104</v>
      </c>
      <c r="B205" s="94">
        <v>3697003.63</v>
      </c>
      <c r="C205" s="71"/>
      <c r="D205" s="94">
        <v>7734478.04</v>
      </c>
      <c r="E205" s="59"/>
    </row>
    <row r="206" spans="1:5" ht="15.75" x14ac:dyDescent="0.25">
      <c r="A206" s="62" t="s">
        <v>143</v>
      </c>
      <c r="B206" s="94">
        <v>526675.39</v>
      </c>
      <c r="C206" s="94"/>
      <c r="D206" s="94">
        <v>461.21</v>
      </c>
      <c r="E206" s="59"/>
    </row>
    <row r="207" spans="1:5" ht="16.5" thickBot="1" x14ac:dyDescent="0.3">
      <c r="A207" s="64" t="s">
        <v>105</v>
      </c>
      <c r="B207" s="69">
        <f>SUM(B204:B206)</f>
        <v>4539554.0199999996</v>
      </c>
      <c r="C207" s="70"/>
      <c r="D207" s="69">
        <f>SUM(D204:D206)</f>
        <v>7734939.25</v>
      </c>
      <c r="E207" s="59"/>
    </row>
    <row r="208" spans="1:5" ht="16.5" thickTop="1" x14ac:dyDescent="0.25">
      <c r="A208" s="62"/>
      <c r="B208" s="63"/>
      <c r="C208" s="62"/>
      <c r="D208" s="63"/>
      <c r="E208" s="59"/>
    </row>
    <row r="209" spans="1:5" ht="15.75" x14ac:dyDescent="0.25">
      <c r="A209" s="129" t="s">
        <v>106</v>
      </c>
      <c r="B209" s="129"/>
      <c r="C209" s="129"/>
      <c r="D209" s="129"/>
      <c r="E209" s="59"/>
    </row>
    <row r="210" spans="1:5" ht="15.75" x14ac:dyDescent="0.25">
      <c r="A210" s="130" t="s">
        <v>190</v>
      </c>
      <c r="B210" s="130"/>
      <c r="C210" s="130"/>
      <c r="D210" s="130"/>
      <c r="E210" s="59"/>
    </row>
    <row r="211" spans="1:5" ht="15.75" x14ac:dyDescent="0.25">
      <c r="A211" s="64" t="s">
        <v>45</v>
      </c>
      <c r="B211" s="67">
        <v>2025</v>
      </c>
      <c r="C211" s="67"/>
      <c r="D211" s="67">
        <v>2024</v>
      </c>
      <c r="E211" s="59"/>
    </row>
    <row r="212" spans="1:5" ht="15.75" x14ac:dyDescent="0.25">
      <c r="A212" s="62" t="s">
        <v>211</v>
      </c>
      <c r="B212" s="94">
        <v>3235352.3</v>
      </c>
      <c r="C212" s="94"/>
      <c r="D212" s="94">
        <v>3014056.82</v>
      </c>
      <c r="E212" s="59"/>
    </row>
    <row r="213" spans="1:5" ht="15.75" x14ac:dyDescent="0.25">
      <c r="A213" s="62" t="s">
        <v>148</v>
      </c>
      <c r="B213" s="94">
        <v>6480519.6600000001</v>
      </c>
      <c r="C213" s="94"/>
      <c r="D213" s="94">
        <v>6027052.8700000001</v>
      </c>
      <c r="E213" s="59"/>
    </row>
    <row r="214" spans="1:5" ht="15.75" x14ac:dyDescent="0.25">
      <c r="A214" s="62" t="s">
        <v>149</v>
      </c>
      <c r="B214" s="94">
        <v>6480519.6600000001</v>
      </c>
      <c r="C214" s="94"/>
      <c r="D214" s="94">
        <v>6028113.6399999997</v>
      </c>
      <c r="E214" s="59"/>
    </row>
    <row r="215" spans="1:5" ht="15.75" x14ac:dyDescent="0.25">
      <c r="A215" s="62" t="s">
        <v>107</v>
      </c>
      <c r="B215" s="94">
        <v>4574467.04</v>
      </c>
      <c r="C215" s="94"/>
      <c r="D215" s="94">
        <v>0</v>
      </c>
      <c r="E215" s="59"/>
    </row>
    <row r="216" spans="1:5" ht="15.75" x14ac:dyDescent="0.25">
      <c r="A216" s="62" t="s">
        <v>174</v>
      </c>
      <c r="B216" s="94">
        <v>5314285.72</v>
      </c>
      <c r="C216" s="94"/>
      <c r="D216" s="94">
        <v>0</v>
      </c>
      <c r="E216" s="59"/>
    </row>
    <row r="217" spans="1:5" ht="15.75" x14ac:dyDescent="0.25">
      <c r="A217" s="62" t="s">
        <v>108</v>
      </c>
      <c r="B217" s="94">
        <v>208040.06</v>
      </c>
      <c r="C217" s="94"/>
      <c r="D217" s="94">
        <v>560656.5</v>
      </c>
      <c r="E217" s="59"/>
    </row>
    <row r="218" spans="1:5" ht="16.5" thickBot="1" x14ac:dyDescent="0.3">
      <c r="A218" s="64" t="s">
        <v>109</v>
      </c>
      <c r="B218" s="69">
        <f>SUM(B212:B217)</f>
        <v>26293184.439999998</v>
      </c>
      <c r="C218" s="70"/>
      <c r="D218" s="69">
        <f>SUM(D212:D217)</f>
        <v>15629879.829999998</v>
      </c>
      <c r="E218" s="59"/>
    </row>
    <row r="219" spans="1:5" ht="16.5" thickTop="1" x14ac:dyDescent="0.25">
      <c r="A219" s="62"/>
      <c r="B219" s="63"/>
      <c r="C219" s="62"/>
      <c r="D219" s="63"/>
      <c r="E219" s="59"/>
    </row>
    <row r="220" spans="1:5" ht="15.75" x14ac:dyDescent="0.25">
      <c r="A220" s="62"/>
      <c r="B220" s="63"/>
      <c r="C220" s="62"/>
      <c r="D220" s="63"/>
      <c r="E220" s="59"/>
    </row>
    <row r="221" spans="1:5" ht="15.75" x14ac:dyDescent="0.25">
      <c r="A221" s="64" t="s">
        <v>110</v>
      </c>
      <c r="B221" s="63"/>
      <c r="C221" s="62"/>
      <c r="D221" s="63"/>
      <c r="E221" s="59"/>
    </row>
    <row r="222" spans="1:5" ht="15.75" x14ac:dyDescent="0.25">
      <c r="A222" s="64"/>
      <c r="B222" s="63"/>
      <c r="C222" s="62"/>
      <c r="D222" s="63"/>
      <c r="E222" s="59"/>
    </row>
    <row r="223" spans="1:5" ht="15.75" x14ac:dyDescent="0.25">
      <c r="A223" s="129" t="s">
        <v>111</v>
      </c>
      <c r="B223" s="129"/>
      <c r="C223" s="129"/>
      <c r="D223" s="129"/>
      <c r="E223" s="59"/>
    </row>
    <row r="224" spans="1:5" ht="15.75" x14ac:dyDescent="0.25">
      <c r="A224" s="65"/>
      <c r="B224" s="93"/>
      <c r="C224" s="65"/>
      <c r="D224" s="93"/>
      <c r="E224" s="59"/>
    </row>
    <row r="225" spans="1:5" ht="15.75" x14ac:dyDescent="0.25">
      <c r="A225" s="130" t="s">
        <v>191</v>
      </c>
      <c r="B225" s="130"/>
      <c r="C225" s="130"/>
      <c r="D225" s="130"/>
      <c r="E225" s="59"/>
    </row>
    <row r="226" spans="1:5" ht="15.75" x14ac:dyDescent="0.25">
      <c r="A226" s="79"/>
      <c r="B226" s="79"/>
      <c r="C226" s="79"/>
      <c r="D226" s="79"/>
      <c r="E226" s="59"/>
    </row>
    <row r="227" spans="1:5" ht="15.75" x14ac:dyDescent="0.25">
      <c r="A227" s="64" t="s">
        <v>110</v>
      </c>
      <c r="B227" s="63"/>
      <c r="C227" s="62"/>
      <c r="D227" s="63"/>
      <c r="E227" s="59"/>
    </row>
    <row r="228" spans="1:5" ht="15.75" x14ac:dyDescent="0.25">
      <c r="A228" s="64" t="s">
        <v>112</v>
      </c>
      <c r="B228" s="67">
        <v>2025</v>
      </c>
      <c r="C228" s="67"/>
      <c r="D228" s="67">
        <v>2024</v>
      </c>
      <c r="E228" s="59"/>
    </row>
    <row r="229" spans="1:5" ht="15.75" x14ac:dyDescent="0.25">
      <c r="A229" s="62" t="s">
        <v>212</v>
      </c>
      <c r="B229" s="94">
        <v>9450837.6500000004</v>
      </c>
      <c r="C229" s="94"/>
      <c r="D229" s="94">
        <v>9450837.6500000004</v>
      </c>
      <c r="E229" s="59"/>
    </row>
    <row r="230" spans="1:5" ht="15.75" x14ac:dyDescent="0.25">
      <c r="A230" s="62" t="s">
        <v>36</v>
      </c>
      <c r="B230" s="94">
        <v>-13368737.93</v>
      </c>
      <c r="C230" s="94"/>
      <c r="D230" s="94">
        <v>18492048.440000001</v>
      </c>
      <c r="E230" s="59"/>
    </row>
    <row r="231" spans="1:5" ht="15.75" x14ac:dyDescent="0.25">
      <c r="A231" s="62" t="s">
        <v>213</v>
      </c>
      <c r="B231" s="94">
        <v>278913741.23000002</v>
      </c>
      <c r="C231" s="94"/>
      <c r="D231" s="94">
        <v>194992463.44</v>
      </c>
      <c r="E231" s="59"/>
    </row>
    <row r="232" spans="1:5" ht="16.5" thickBot="1" x14ac:dyDescent="0.3">
      <c r="A232" s="64" t="s">
        <v>114</v>
      </c>
      <c r="B232" s="69">
        <f>SUM(B229:B231)</f>
        <v>274995840.95000005</v>
      </c>
      <c r="C232" s="70"/>
      <c r="D232" s="69">
        <f>SUM(D229:D231)</f>
        <v>222935349.53</v>
      </c>
      <c r="E232" s="59"/>
    </row>
    <row r="233" spans="1:5" ht="16.5" thickTop="1" x14ac:dyDescent="0.25">
      <c r="A233" s="95"/>
      <c r="B233" s="96"/>
      <c r="C233" s="95"/>
      <c r="D233" s="96"/>
      <c r="E233" s="59"/>
    </row>
    <row r="234" spans="1:5" ht="15" x14ac:dyDescent="0.25">
      <c r="A234" s="59"/>
      <c r="B234" s="59"/>
      <c r="C234" s="59"/>
      <c r="D234" s="59"/>
      <c r="E234" s="59"/>
    </row>
  </sheetData>
  <mergeCells count="34">
    <mergeCell ref="A223:D223"/>
    <mergeCell ref="A225:D225"/>
    <mergeCell ref="A58:D58"/>
    <mergeCell ref="A64:D64"/>
    <mergeCell ref="A76:D76"/>
    <mergeCell ref="A82:D82"/>
    <mergeCell ref="A85:D85"/>
    <mergeCell ref="A93:D93"/>
    <mergeCell ref="A105:D105"/>
    <mergeCell ref="A127:D127"/>
    <mergeCell ref="A135:D135"/>
    <mergeCell ref="A141:D141"/>
    <mergeCell ref="A167:D167"/>
    <mergeCell ref="A209:D209"/>
    <mergeCell ref="A189:D189"/>
    <mergeCell ref="A210:D210"/>
    <mergeCell ref="A178:D178"/>
    <mergeCell ref="A126:D126"/>
    <mergeCell ref="A134:D134"/>
    <mergeCell ref="A188:D188"/>
    <mergeCell ref="A200:D200"/>
    <mergeCell ref="D54:E54"/>
    <mergeCell ref="A1:D1"/>
    <mergeCell ref="A177:D177"/>
    <mergeCell ref="A169:D169"/>
    <mergeCell ref="A201:D201"/>
    <mergeCell ref="A60:D60"/>
    <mergeCell ref="A92:D92"/>
    <mergeCell ref="A63:D63"/>
    <mergeCell ref="A113:D114"/>
    <mergeCell ref="B50:C50"/>
    <mergeCell ref="B51:C51"/>
    <mergeCell ref="B45:C45"/>
    <mergeCell ref="A96:D96"/>
  </mergeCells>
  <phoneticPr fontId="0" type="noConversion"/>
  <pageMargins left="0.47" right="0.27559055118110237" top="0.27559055118110237" bottom="0.39370078740157483" header="0.23622047244094491" footer="0"/>
  <pageSetup scale="67" orientation="portrait" r:id="rId1"/>
  <headerFooter alignWithMargins="0"/>
  <rowBreaks count="4" manualBreakCount="4">
    <brk id="57" max="3" man="1"/>
    <brk id="102" max="3" man="1"/>
    <brk id="165" max="3" man="1"/>
    <brk id="218" max="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opLeftCell="A69" workbookViewId="0">
      <selection activeCell="B31" sqref="B31"/>
    </sheetView>
  </sheetViews>
  <sheetFormatPr baseColWidth="10" defaultRowHeight="15.75" x14ac:dyDescent="0.25"/>
  <cols>
    <col min="1" max="1" width="57" style="21" customWidth="1"/>
    <col min="2" max="2" width="23.28515625" style="36" customWidth="1"/>
    <col min="3" max="3" width="9.140625" style="21" customWidth="1"/>
    <col min="4" max="4" width="23.28515625" style="36" customWidth="1"/>
    <col min="5" max="5" width="18.85546875" style="21" customWidth="1"/>
    <col min="6" max="7" width="11.42578125" style="21"/>
    <col min="8" max="9" width="11.5703125" style="21" bestFit="1" customWidth="1"/>
    <col min="10" max="10" width="11.42578125" style="21"/>
    <col min="11" max="11" width="11.5703125" style="21" bestFit="1" customWidth="1"/>
    <col min="12" max="16384" width="11.42578125" style="21"/>
  </cols>
  <sheetData>
    <row r="1" spans="1:16" s="16" customFormat="1" ht="66" customHeight="1" thickBot="1" x14ac:dyDescent="0.3">
      <c r="A1" s="142" t="s">
        <v>151</v>
      </c>
      <c r="B1" s="143"/>
      <c r="C1" s="143"/>
      <c r="D1" s="144"/>
      <c r="E1" s="14"/>
      <c r="F1" s="14"/>
      <c r="G1" s="15"/>
      <c r="H1" s="15"/>
      <c r="I1" s="15"/>
      <c r="M1" s="17"/>
      <c r="P1" s="18"/>
    </row>
    <row r="2" spans="1:16" x14ac:dyDescent="0.25">
      <c r="A2" s="19"/>
      <c r="B2" s="20"/>
      <c r="C2" s="19"/>
      <c r="D2" s="20"/>
    </row>
    <row r="3" spans="1:16" x14ac:dyDescent="0.25">
      <c r="A3" s="22" t="s">
        <v>43</v>
      </c>
      <c r="B3" s="20"/>
      <c r="C3" s="19"/>
      <c r="D3" s="20"/>
    </row>
    <row r="4" spans="1:16" x14ac:dyDescent="0.25">
      <c r="A4" s="22" t="s">
        <v>1</v>
      </c>
      <c r="B4" s="20"/>
      <c r="C4" s="19"/>
      <c r="D4" s="20"/>
    </row>
    <row r="5" spans="1:16" x14ac:dyDescent="0.25">
      <c r="A5" s="19"/>
      <c r="B5" s="20"/>
      <c r="C5" s="19"/>
      <c r="D5" s="20"/>
    </row>
    <row r="6" spans="1:16" x14ac:dyDescent="0.25">
      <c r="A6" s="138" t="s">
        <v>44</v>
      </c>
      <c r="B6" s="138"/>
      <c r="C6" s="138"/>
      <c r="D6" s="138"/>
    </row>
    <row r="7" spans="1:16" ht="31.5" customHeight="1" x14ac:dyDescent="0.25">
      <c r="A7" s="140" t="s">
        <v>118</v>
      </c>
      <c r="B7" s="140"/>
      <c r="C7" s="140"/>
      <c r="D7" s="140"/>
    </row>
    <row r="8" spans="1:16" x14ac:dyDescent="0.25">
      <c r="A8" s="22" t="s">
        <v>45</v>
      </c>
      <c r="B8" s="23">
        <v>2023</v>
      </c>
      <c r="C8" s="23"/>
      <c r="D8" s="23">
        <v>2022</v>
      </c>
    </row>
    <row r="9" spans="1:16" x14ac:dyDescent="0.25">
      <c r="A9" s="19" t="s">
        <v>46</v>
      </c>
      <c r="B9" s="20">
        <v>50000</v>
      </c>
      <c r="C9" s="20"/>
      <c r="D9" s="20">
        <v>50000</v>
      </c>
    </row>
    <row r="10" spans="1:16" x14ac:dyDescent="0.25">
      <c r="A10" s="19" t="s">
        <v>47</v>
      </c>
      <c r="B10" s="20">
        <v>12407364.039999999</v>
      </c>
      <c r="C10" s="20"/>
      <c r="D10" s="20">
        <v>1901000.93</v>
      </c>
    </row>
    <row r="11" spans="1:16" x14ac:dyDescent="0.25">
      <c r="A11" s="19" t="s">
        <v>48</v>
      </c>
      <c r="B11" s="20">
        <v>2125495.29</v>
      </c>
      <c r="C11" s="20"/>
      <c r="D11" s="20">
        <v>750579.59</v>
      </c>
    </row>
    <row r="12" spans="1:16" x14ac:dyDescent="0.25">
      <c r="A12" s="19" t="s">
        <v>49</v>
      </c>
      <c r="B12" s="20">
        <v>22224.99</v>
      </c>
      <c r="C12" s="20"/>
      <c r="D12" s="20">
        <v>164581.53</v>
      </c>
    </row>
    <row r="13" spans="1:16" x14ac:dyDescent="0.25">
      <c r="A13" s="19" t="s">
        <v>50</v>
      </c>
      <c r="B13" s="24">
        <v>715151</v>
      </c>
      <c r="C13" s="20"/>
      <c r="D13" s="24">
        <v>698331</v>
      </c>
    </row>
    <row r="14" spans="1:16" ht="16.5" thickBot="1" x14ac:dyDescent="0.3">
      <c r="A14" s="19" t="s">
        <v>51</v>
      </c>
      <c r="B14" s="51">
        <f>SUM(B9:B13)</f>
        <v>15320235.319999998</v>
      </c>
      <c r="C14" s="25"/>
      <c r="D14" s="51">
        <f>SUM(D9:D13)</f>
        <v>3564493.05</v>
      </c>
    </row>
    <row r="15" spans="1:16" ht="16.5" thickTop="1" x14ac:dyDescent="0.25">
      <c r="A15" s="19"/>
      <c r="B15" s="20"/>
      <c r="C15" s="19"/>
      <c r="D15" s="20"/>
    </row>
    <row r="16" spans="1:16" x14ac:dyDescent="0.25">
      <c r="A16" s="19"/>
      <c r="B16" s="20"/>
      <c r="C16" s="19"/>
      <c r="D16" s="20"/>
    </row>
    <row r="17" spans="1:6" x14ac:dyDescent="0.25">
      <c r="A17" s="22" t="s">
        <v>52</v>
      </c>
      <c r="B17" s="20"/>
      <c r="C17" s="19"/>
      <c r="D17" s="20"/>
    </row>
    <row r="18" spans="1:6" ht="38.25" customHeight="1" x14ac:dyDescent="0.25">
      <c r="A18" s="140" t="s">
        <v>119</v>
      </c>
      <c r="B18" s="140"/>
      <c r="C18" s="140"/>
      <c r="D18" s="140"/>
      <c r="E18" s="26"/>
      <c r="F18" s="26"/>
    </row>
    <row r="19" spans="1:6" x14ac:dyDescent="0.25">
      <c r="A19" s="19"/>
      <c r="B19" s="20"/>
      <c r="C19" s="19"/>
      <c r="D19" s="20"/>
    </row>
    <row r="20" spans="1:6" x14ac:dyDescent="0.25">
      <c r="A20" s="22" t="s">
        <v>45</v>
      </c>
      <c r="B20" s="49">
        <v>2023</v>
      </c>
      <c r="C20" s="32"/>
      <c r="D20" s="49">
        <v>2022</v>
      </c>
    </row>
    <row r="21" spans="1:6" x14ac:dyDescent="0.25">
      <c r="A21" s="19" t="s">
        <v>53</v>
      </c>
      <c r="B21" s="27" t="s">
        <v>120</v>
      </c>
      <c r="C21" s="28"/>
      <c r="D21" s="48" t="s">
        <v>123</v>
      </c>
      <c r="F21" s="29"/>
    </row>
    <row r="22" spans="1:6" ht="16.5" thickBot="1" x14ac:dyDescent="0.3">
      <c r="A22" s="19"/>
      <c r="B22" s="54" t="s">
        <v>121</v>
      </c>
      <c r="C22" s="30"/>
      <c r="D22" s="55" t="s">
        <v>122</v>
      </c>
      <c r="F22" s="29"/>
    </row>
    <row r="23" spans="1:6" ht="16.5" thickTop="1" x14ac:dyDescent="0.25">
      <c r="A23" s="19"/>
      <c r="B23" s="31"/>
      <c r="C23" s="28"/>
      <c r="D23" s="31"/>
      <c r="E23" s="29"/>
      <c r="F23" s="29"/>
    </row>
    <row r="24" spans="1:6" ht="31.5" customHeight="1" x14ac:dyDescent="0.25">
      <c r="A24" s="140" t="s">
        <v>124</v>
      </c>
      <c r="B24" s="140"/>
      <c r="C24" s="140"/>
      <c r="D24" s="140"/>
    </row>
    <row r="25" spans="1:6" x14ac:dyDescent="0.25">
      <c r="A25" s="19"/>
      <c r="B25" s="20"/>
      <c r="C25" s="19"/>
      <c r="D25" s="20"/>
    </row>
    <row r="26" spans="1:6" x14ac:dyDescent="0.25">
      <c r="A26" s="22" t="s">
        <v>54</v>
      </c>
      <c r="B26" s="20"/>
      <c r="C26" s="19"/>
      <c r="D26" s="20"/>
    </row>
    <row r="27" spans="1:6" x14ac:dyDescent="0.25">
      <c r="A27" s="139" t="s">
        <v>125</v>
      </c>
      <c r="B27" s="139"/>
      <c r="C27" s="139"/>
      <c r="D27" s="139"/>
    </row>
    <row r="28" spans="1:6" x14ac:dyDescent="0.25">
      <c r="A28" s="19"/>
      <c r="B28" s="20"/>
      <c r="C28" s="19"/>
      <c r="D28" s="20"/>
    </row>
    <row r="29" spans="1:6" x14ac:dyDescent="0.25">
      <c r="A29" s="22" t="s">
        <v>45</v>
      </c>
      <c r="B29" s="49">
        <v>2023</v>
      </c>
      <c r="C29" s="32"/>
      <c r="D29" s="49">
        <v>2022</v>
      </c>
    </row>
    <row r="30" spans="1:6" x14ac:dyDescent="0.25">
      <c r="A30" s="19" t="s">
        <v>55</v>
      </c>
      <c r="B30" s="33">
        <v>83256611.280000001</v>
      </c>
      <c r="C30" s="34"/>
      <c r="D30" s="33">
        <v>59454148.950000003</v>
      </c>
    </row>
    <row r="31" spans="1:6" ht="16.5" thickBot="1" x14ac:dyDescent="0.3">
      <c r="A31" s="19" t="s">
        <v>56</v>
      </c>
      <c r="B31" s="52">
        <f>+B30</f>
        <v>83256611.280000001</v>
      </c>
      <c r="C31" s="34"/>
      <c r="D31" s="52">
        <f>+D30</f>
        <v>59454148.950000003</v>
      </c>
    </row>
    <row r="32" spans="1:6" ht="16.5" thickTop="1" x14ac:dyDescent="0.25">
      <c r="A32" s="19"/>
      <c r="B32" s="20"/>
      <c r="C32" s="19"/>
      <c r="D32" s="20"/>
    </row>
    <row r="33" spans="1:8" ht="15.75" customHeight="1" x14ac:dyDescent="0.25">
      <c r="A33" s="138" t="s">
        <v>57</v>
      </c>
      <c r="B33" s="138"/>
      <c r="C33" s="138"/>
      <c r="D33" s="138"/>
    </row>
    <row r="34" spans="1:8" ht="34.5" customHeight="1" x14ac:dyDescent="0.25">
      <c r="A34" s="140" t="s">
        <v>126</v>
      </c>
      <c r="B34" s="140"/>
      <c r="C34" s="140"/>
      <c r="D34" s="140"/>
    </row>
    <row r="35" spans="1:8" x14ac:dyDescent="0.25">
      <c r="A35" s="19"/>
      <c r="B35" s="20"/>
      <c r="C35" s="19"/>
      <c r="D35" s="20"/>
    </row>
    <row r="36" spans="1:8" x14ac:dyDescent="0.25">
      <c r="A36" s="22" t="s">
        <v>127</v>
      </c>
      <c r="B36" s="20"/>
      <c r="C36" s="19"/>
      <c r="D36" s="20"/>
    </row>
    <row r="37" spans="1:8" ht="30.75" customHeight="1" x14ac:dyDescent="0.25">
      <c r="A37" s="140" t="s">
        <v>153</v>
      </c>
      <c r="B37" s="139"/>
      <c r="C37" s="139"/>
      <c r="D37" s="139"/>
    </row>
    <row r="38" spans="1:8" x14ac:dyDescent="0.25">
      <c r="A38" s="35"/>
      <c r="B38" s="37"/>
      <c r="C38" s="38"/>
      <c r="D38" s="37"/>
    </row>
    <row r="39" spans="1:8" x14ac:dyDescent="0.25">
      <c r="A39" s="56" t="s">
        <v>45</v>
      </c>
      <c r="B39" s="23">
        <v>2023</v>
      </c>
      <c r="C39" s="32"/>
      <c r="D39" s="23">
        <v>2022</v>
      </c>
      <c r="E39"/>
      <c r="F39"/>
      <c r="G39" s="56"/>
      <c r="H39" s="56"/>
    </row>
    <row r="40" spans="1:8" x14ac:dyDescent="0.25">
      <c r="A40" s="19" t="s">
        <v>129</v>
      </c>
      <c r="B40" s="20">
        <v>6005.82</v>
      </c>
      <c r="C40" s="20"/>
      <c r="D40" s="20">
        <v>0</v>
      </c>
      <c r="E40"/>
      <c r="F40"/>
      <c r="G40"/>
      <c r="H40"/>
    </row>
    <row r="41" spans="1:8" x14ac:dyDescent="0.25">
      <c r="A41" s="19" t="s">
        <v>130</v>
      </c>
      <c r="B41" s="20">
        <v>426183.52</v>
      </c>
      <c r="C41" s="20"/>
      <c r="D41" s="20">
        <v>0</v>
      </c>
      <c r="E41"/>
      <c r="F41"/>
      <c r="G41"/>
      <c r="H41"/>
    </row>
    <row r="42" spans="1:8" x14ac:dyDescent="0.25">
      <c r="A42" s="19" t="s">
        <v>131</v>
      </c>
      <c r="B42" s="20">
        <v>323710.59000000003</v>
      </c>
      <c r="C42" s="20"/>
      <c r="D42" s="20">
        <v>0</v>
      </c>
      <c r="E42"/>
      <c r="F42"/>
      <c r="G42"/>
      <c r="H42"/>
    </row>
    <row r="43" spans="1:8" x14ac:dyDescent="0.25">
      <c r="A43" s="19" t="s">
        <v>132</v>
      </c>
      <c r="B43" s="20">
        <v>397228.25</v>
      </c>
      <c r="C43" s="20"/>
      <c r="D43" s="20">
        <v>0</v>
      </c>
      <c r="E43"/>
      <c r="F43"/>
      <c r="G43"/>
      <c r="H43"/>
    </row>
    <row r="44" spans="1:8" x14ac:dyDescent="0.25">
      <c r="A44" s="19" t="s">
        <v>133</v>
      </c>
      <c r="B44" s="20">
        <v>109657.17</v>
      </c>
      <c r="C44" s="20"/>
      <c r="D44" s="20">
        <v>0</v>
      </c>
      <c r="E44"/>
      <c r="F44"/>
      <c r="G44"/>
      <c r="H44"/>
    </row>
    <row r="45" spans="1:8" x14ac:dyDescent="0.25">
      <c r="A45" s="19" t="s">
        <v>58</v>
      </c>
      <c r="B45" s="20">
        <v>0</v>
      </c>
      <c r="C45" s="20"/>
      <c r="D45" s="20">
        <v>2992.84</v>
      </c>
      <c r="E45"/>
      <c r="F45"/>
      <c r="G45"/>
      <c r="H45"/>
    </row>
    <row r="46" spans="1:8" ht="16.5" thickBot="1" x14ac:dyDescent="0.3">
      <c r="A46" s="57" t="s">
        <v>134</v>
      </c>
      <c r="B46" s="51">
        <v>1262785.3500000001</v>
      </c>
      <c r="C46" s="58"/>
      <c r="D46" s="53">
        <v>2992.84</v>
      </c>
      <c r="E46"/>
      <c r="F46"/>
      <c r="G46"/>
      <c r="H46"/>
    </row>
    <row r="47" spans="1:8" ht="16.5" thickTop="1" x14ac:dyDescent="0.25">
      <c r="A47" s="19"/>
      <c r="B47" s="25"/>
      <c r="C47" s="19"/>
      <c r="D47" s="41"/>
    </row>
    <row r="48" spans="1:8" x14ac:dyDescent="0.25">
      <c r="A48" s="22" t="s">
        <v>128</v>
      </c>
      <c r="B48" s="20"/>
      <c r="C48" s="19"/>
      <c r="D48" s="20"/>
    </row>
    <row r="49" spans="1:9" x14ac:dyDescent="0.25">
      <c r="A49" s="141" t="s">
        <v>135</v>
      </c>
      <c r="B49" s="141"/>
      <c r="C49" s="141"/>
      <c r="D49" s="141"/>
    </row>
    <row r="50" spans="1:9" x14ac:dyDescent="0.25">
      <c r="A50" s="141"/>
      <c r="B50" s="141"/>
      <c r="C50" s="141"/>
      <c r="D50" s="141"/>
    </row>
    <row r="51" spans="1:9" x14ac:dyDescent="0.25">
      <c r="A51" s="22" t="s">
        <v>45</v>
      </c>
      <c r="B51" s="23">
        <v>2023</v>
      </c>
      <c r="C51" s="23"/>
      <c r="D51" s="23">
        <v>2022</v>
      </c>
    </row>
    <row r="52" spans="1:9" x14ac:dyDescent="0.25">
      <c r="A52" s="19" t="s">
        <v>116</v>
      </c>
      <c r="B52" s="50">
        <v>6769987.2199999997</v>
      </c>
      <c r="C52" s="32"/>
      <c r="D52" s="40">
        <v>0</v>
      </c>
    </row>
    <row r="53" spans="1:9" ht="16.5" thickBot="1" x14ac:dyDescent="0.3">
      <c r="A53" s="19" t="s">
        <v>117</v>
      </c>
      <c r="B53" s="51">
        <f>SUM(B52:B52)</f>
        <v>6769987.2199999997</v>
      </c>
      <c r="C53" s="19"/>
      <c r="D53" s="53">
        <f>SUM(D52:D52)</f>
        <v>0</v>
      </c>
    </row>
    <row r="54" spans="1:9" ht="16.5" thickTop="1" x14ac:dyDescent="0.25">
      <c r="A54" s="19"/>
      <c r="B54" s="25"/>
      <c r="C54" s="19"/>
      <c r="D54" s="41"/>
    </row>
    <row r="55" spans="1:9" x14ac:dyDescent="0.25">
      <c r="A55" s="19"/>
      <c r="B55" s="25"/>
      <c r="C55" s="42"/>
      <c r="D55" s="43"/>
      <c r="E55"/>
      <c r="F55"/>
      <c r="G55"/>
      <c r="H55"/>
      <c r="I55"/>
    </row>
    <row r="56" spans="1:9" x14ac:dyDescent="0.25">
      <c r="A56" s="138" t="s">
        <v>59</v>
      </c>
      <c r="B56" s="138"/>
      <c r="C56" s="138"/>
      <c r="D56" s="138"/>
    </row>
    <row r="57" spans="1:9" x14ac:dyDescent="0.25">
      <c r="A57" s="139" t="s">
        <v>136</v>
      </c>
      <c r="B57" s="139"/>
      <c r="C57" s="139"/>
      <c r="D57" s="139"/>
    </row>
    <row r="58" spans="1:9" x14ac:dyDescent="0.25">
      <c r="A58" s="19"/>
      <c r="B58" s="20"/>
      <c r="C58" s="19"/>
      <c r="D58" s="20"/>
    </row>
    <row r="59" spans="1:9" x14ac:dyDescent="0.25">
      <c r="A59" s="19" t="s">
        <v>45</v>
      </c>
      <c r="B59" s="23">
        <v>2023</v>
      </c>
      <c r="C59" s="23"/>
      <c r="D59" s="23">
        <v>2022</v>
      </c>
      <c r="I59" s="21" t="s">
        <v>60</v>
      </c>
    </row>
    <row r="60" spans="1:9" x14ac:dyDescent="0.25">
      <c r="A60" s="19" t="s">
        <v>61</v>
      </c>
      <c r="B60" s="31">
        <v>575778.15</v>
      </c>
      <c r="C60" s="34"/>
      <c r="D60" s="31">
        <v>360564.98</v>
      </c>
    </row>
    <row r="61" spans="1:9" x14ac:dyDescent="0.25">
      <c r="A61" s="19" t="s">
        <v>62</v>
      </c>
      <c r="B61" s="33">
        <v>461673.13</v>
      </c>
      <c r="C61" s="34"/>
      <c r="D61" s="33">
        <v>327806.21000000002</v>
      </c>
    </row>
    <row r="62" spans="1:9" ht="16.5" thickBot="1" x14ac:dyDescent="0.3">
      <c r="A62" s="19" t="s">
        <v>63</v>
      </c>
      <c r="B62" s="52">
        <f>SUM(B60:B61)</f>
        <v>1037451.28</v>
      </c>
      <c r="C62" s="44"/>
      <c r="D62" s="52">
        <f>SUM(D60:D61)</f>
        <v>688371.19</v>
      </c>
    </row>
    <row r="63" spans="1:9" ht="16.5" thickTop="1" x14ac:dyDescent="0.25">
      <c r="A63" s="19" t="s">
        <v>64</v>
      </c>
      <c r="B63" s="20"/>
      <c r="C63" s="19"/>
      <c r="D63" s="20"/>
    </row>
    <row r="64" spans="1:9" x14ac:dyDescent="0.25">
      <c r="A64" s="138" t="s">
        <v>65</v>
      </c>
      <c r="B64" s="138"/>
      <c r="C64" s="138"/>
      <c r="D64" s="138"/>
    </row>
    <row r="65" spans="1:4" x14ac:dyDescent="0.25">
      <c r="A65" s="139" t="s">
        <v>138</v>
      </c>
      <c r="B65" s="139"/>
      <c r="C65" s="139"/>
      <c r="D65" s="139"/>
    </row>
    <row r="66" spans="1:4" x14ac:dyDescent="0.25">
      <c r="A66" s="22" t="s">
        <v>45</v>
      </c>
      <c r="B66" s="23">
        <v>2023</v>
      </c>
      <c r="C66" s="23"/>
      <c r="D66" s="23">
        <v>2022</v>
      </c>
    </row>
    <row r="67" spans="1:4" x14ac:dyDescent="0.25">
      <c r="A67" s="19" t="s">
        <v>66</v>
      </c>
      <c r="B67" s="31">
        <v>1253076.93</v>
      </c>
      <c r="C67" s="20"/>
      <c r="D67" s="31">
        <v>1763082.02</v>
      </c>
    </row>
    <row r="68" spans="1:4" x14ac:dyDescent="0.25">
      <c r="A68" s="19" t="s">
        <v>137</v>
      </c>
      <c r="B68" s="33">
        <v>398406.25</v>
      </c>
      <c r="C68" s="20"/>
      <c r="D68" s="33">
        <v>401156.25</v>
      </c>
    </row>
    <row r="69" spans="1:4" ht="16.5" thickBot="1" x14ac:dyDescent="0.3">
      <c r="A69" s="19" t="s">
        <v>67</v>
      </c>
      <c r="B69" s="51">
        <f>SUM(B67:B68)</f>
        <v>1651483.18</v>
      </c>
      <c r="C69" s="25"/>
      <c r="D69" s="51">
        <f>SUM(D67:D68)</f>
        <v>2164238.27</v>
      </c>
    </row>
    <row r="70" spans="1:4" ht="16.5" thickTop="1" x14ac:dyDescent="0.25">
      <c r="A70" s="19"/>
      <c r="B70" s="20"/>
      <c r="C70" s="19"/>
      <c r="D70" s="20"/>
    </row>
    <row r="71" spans="1:4" x14ac:dyDescent="0.25">
      <c r="A71" s="138" t="s">
        <v>68</v>
      </c>
      <c r="B71" s="138"/>
      <c r="C71" s="138"/>
      <c r="D71" s="138"/>
    </row>
    <row r="72" spans="1:4" x14ac:dyDescent="0.25">
      <c r="A72" s="19" t="s">
        <v>139</v>
      </c>
      <c r="B72" s="20"/>
      <c r="C72" s="19"/>
      <c r="D72" s="20"/>
    </row>
    <row r="73" spans="1:4" x14ac:dyDescent="0.25">
      <c r="A73" s="19"/>
      <c r="B73" s="20"/>
      <c r="C73" s="19"/>
      <c r="D73" s="20"/>
    </row>
    <row r="74" spans="1:4" x14ac:dyDescent="0.25">
      <c r="A74" s="22" t="s">
        <v>45</v>
      </c>
      <c r="B74" s="23">
        <v>2023</v>
      </c>
      <c r="C74" s="23"/>
      <c r="D74" s="23">
        <v>2022</v>
      </c>
    </row>
    <row r="75" spans="1:4" x14ac:dyDescent="0.25">
      <c r="A75" s="19" t="s">
        <v>69</v>
      </c>
      <c r="B75" s="20">
        <v>35297293.880000003</v>
      </c>
      <c r="C75" s="20"/>
      <c r="D75" s="20">
        <v>35297293.880000003</v>
      </c>
    </row>
    <row r="76" spans="1:4" x14ac:dyDescent="0.25">
      <c r="A76" s="19" t="s">
        <v>70</v>
      </c>
      <c r="B76" s="20">
        <v>87017827.489999995</v>
      </c>
      <c r="C76" s="20"/>
      <c r="D76" s="20">
        <v>87017827.489999995</v>
      </c>
    </row>
    <row r="77" spans="1:4" x14ac:dyDescent="0.25">
      <c r="A77" s="19" t="s">
        <v>71</v>
      </c>
      <c r="B77" s="20">
        <v>20600109.210000001</v>
      </c>
      <c r="C77" s="20"/>
      <c r="D77" s="20">
        <v>20332666.23</v>
      </c>
    </row>
    <row r="78" spans="1:4" x14ac:dyDescent="0.25">
      <c r="A78" s="19" t="s">
        <v>72</v>
      </c>
      <c r="B78" s="20">
        <v>7764883.5</v>
      </c>
      <c r="C78" s="20"/>
      <c r="D78" s="20">
        <v>7764883.5</v>
      </c>
    </row>
    <row r="79" spans="1:4" x14ac:dyDescent="0.25">
      <c r="A79" s="19" t="s">
        <v>73</v>
      </c>
      <c r="B79" s="20">
        <v>13087709.470000001</v>
      </c>
      <c r="C79" s="20"/>
      <c r="D79" s="20">
        <v>12741241.890000001</v>
      </c>
    </row>
    <row r="80" spans="1:4" x14ac:dyDescent="0.25">
      <c r="A80" s="19" t="s">
        <v>74</v>
      </c>
      <c r="B80" s="20">
        <v>388571.36</v>
      </c>
      <c r="C80" s="20"/>
      <c r="D80" s="20">
        <v>388571.36</v>
      </c>
    </row>
    <row r="81" spans="1:10" x14ac:dyDescent="0.25">
      <c r="A81" s="19" t="s">
        <v>75</v>
      </c>
      <c r="B81" s="20">
        <v>4182679.03</v>
      </c>
      <c r="C81" s="20"/>
      <c r="D81" s="20">
        <v>4182679.03</v>
      </c>
    </row>
    <row r="82" spans="1:10" x14ac:dyDescent="0.25">
      <c r="A82" s="19" t="s">
        <v>76</v>
      </c>
      <c r="B82" s="20">
        <v>5417358.46</v>
      </c>
      <c r="C82" s="20"/>
      <c r="D82" s="20">
        <v>3832335.48</v>
      </c>
    </row>
    <row r="83" spans="1:10" x14ac:dyDescent="0.25">
      <c r="A83" s="19" t="s">
        <v>77</v>
      </c>
      <c r="B83" s="20">
        <v>203726.58</v>
      </c>
      <c r="C83" s="20"/>
      <c r="D83" s="20">
        <v>203726.58</v>
      </c>
    </row>
    <row r="84" spans="1:10" x14ac:dyDescent="0.25">
      <c r="A84" s="19" t="s">
        <v>78</v>
      </c>
      <c r="B84" s="20">
        <v>613603.94999999995</v>
      </c>
      <c r="C84" s="20"/>
      <c r="D84" s="20">
        <v>613603.94999999995</v>
      </c>
    </row>
    <row r="85" spans="1:10" x14ac:dyDescent="0.25">
      <c r="A85" s="19" t="s">
        <v>79</v>
      </c>
      <c r="B85" s="20">
        <v>81089.600000000006</v>
      </c>
      <c r="C85" s="20"/>
      <c r="D85" s="20">
        <v>81089.600000000006</v>
      </c>
    </row>
    <row r="86" spans="1:10" x14ac:dyDescent="0.25">
      <c r="A86" s="19" t="s">
        <v>80</v>
      </c>
      <c r="B86" s="24">
        <v>2618721.61</v>
      </c>
      <c r="C86" s="20"/>
      <c r="D86" s="24">
        <v>2618721.61</v>
      </c>
    </row>
    <row r="87" spans="1:10" x14ac:dyDescent="0.25">
      <c r="A87" s="19" t="s">
        <v>81</v>
      </c>
      <c r="B87" s="25">
        <f>SUM(B75:B86)</f>
        <v>177273574.14000005</v>
      </c>
      <c r="C87" s="25"/>
      <c r="D87" s="25">
        <f>SUM(D75:D86)</f>
        <v>175074640.60000002</v>
      </c>
    </row>
    <row r="88" spans="1:10" x14ac:dyDescent="0.25">
      <c r="A88" s="19" t="s">
        <v>82</v>
      </c>
      <c r="B88" s="45">
        <v>-75192748.909999996</v>
      </c>
      <c r="C88" s="20"/>
      <c r="D88" s="45">
        <v>-71409403.040000007</v>
      </c>
    </row>
    <row r="89" spans="1:10" ht="16.5" thickBot="1" x14ac:dyDescent="0.3">
      <c r="A89" s="19" t="s">
        <v>83</v>
      </c>
      <c r="B89" s="51">
        <f>+B87+B88</f>
        <v>102080825.23000005</v>
      </c>
      <c r="C89" s="25"/>
      <c r="D89" s="51">
        <f>SUM(D87:D88)</f>
        <v>103665237.56000002</v>
      </c>
    </row>
    <row r="90" spans="1:10" ht="16.5" thickTop="1" x14ac:dyDescent="0.25">
      <c r="A90" s="19"/>
      <c r="B90" s="20"/>
      <c r="C90" s="19"/>
      <c r="D90" s="20"/>
    </row>
    <row r="91" spans="1:10" x14ac:dyDescent="0.25">
      <c r="A91" s="138" t="s">
        <v>84</v>
      </c>
      <c r="B91" s="138"/>
      <c r="C91" s="138"/>
      <c r="D91" s="138"/>
    </row>
    <row r="92" spans="1:10" x14ac:dyDescent="0.25">
      <c r="A92" s="46"/>
      <c r="B92" s="47"/>
      <c r="C92" s="46"/>
      <c r="D92" s="47"/>
    </row>
    <row r="93" spans="1:10" x14ac:dyDescent="0.25">
      <c r="A93" s="139" t="s">
        <v>141</v>
      </c>
      <c r="B93" s="139"/>
      <c r="C93" s="139"/>
      <c r="D93" s="139"/>
    </row>
    <row r="94" spans="1:10" x14ac:dyDescent="0.25">
      <c r="A94" s="22" t="s">
        <v>45</v>
      </c>
      <c r="B94" s="23">
        <v>2023</v>
      </c>
      <c r="C94" s="23"/>
      <c r="D94" s="23">
        <v>2022</v>
      </c>
      <c r="J94" s="21" t="s">
        <v>85</v>
      </c>
    </row>
    <row r="95" spans="1:10" x14ac:dyDescent="0.25">
      <c r="A95" s="19" t="s">
        <v>86</v>
      </c>
      <c r="B95" s="20">
        <v>9740252.3000000007</v>
      </c>
      <c r="C95" s="20"/>
      <c r="D95" s="20">
        <v>9740252.3000000007</v>
      </c>
    </row>
    <row r="96" spans="1:10" x14ac:dyDescent="0.25">
      <c r="A96" s="19" t="s">
        <v>87</v>
      </c>
      <c r="B96" s="24">
        <v>39233391.789999999</v>
      </c>
      <c r="C96" s="20"/>
      <c r="D96" s="24">
        <v>39233391.789999999</v>
      </c>
    </row>
    <row r="97" spans="1:4" x14ac:dyDescent="0.25">
      <c r="A97" s="19" t="s">
        <v>88</v>
      </c>
      <c r="B97" s="25">
        <f>SUM(B95:B96)</f>
        <v>48973644.090000004</v>
      </c>
      <c r="C97" s="25"/>
      <c r="D97" s="25">
        <f>SUM(D95:D96)</f>
        <v>48973644.090000004</v>
      </c>
    </row>
    <row r="98" spans="1:4" x14ac:dyDescent="0.25">
      <c r="A98" s="19" t="s">
        <v>89</v>
      </c>
      <c r="B98" s="45">
        <v>-9740252.3000000007</v>
      </c>
      <c r="C98" s="20"/>
      <c r="D98" s="45">
        <v>-9740252.3000000007</v>
      </c>
    </row>
    <row r="99" spans="1:4" ht="16.5" thickBot="1" x14ac:dyDescent="0.3">
      <c r="A99" s="19" t="s">
        <v>83</v>
      </c>
      <c r="B99" s="51">
        <f>SUM(B97:B98)</f>
        <v>39233391.790000007</v>
      </c>
      <c r="C99" s="25"/>
      <c r="D99" s="51">
        <f>SUM(D97:D98)</f>
        <v>39233391.790000007</v>
      </c>
    </row>
    <row r="100" spans="1:4" ht="16.5" thickTop="1" x14ac:dyDescent="0.25">
      <c r="A100" s="19"/>
      <c r="B100" s="20"/>
      <c r="C100" s="19"/>
      <c r="D100" s="20"/>
    </row>
    <row r="101" spans="1:4" x14ac:dyDescent="0.25">
      <c r="A101" s="138" t="s">
        <v>90</v>
      </c>
      <c r="B101" s="138"/>
      <c r="C101" s="138"/>
      <c r="D101" s="138"/>
    </row>
    <row r="102" spans="1:4" x14ac:dyDescent="0.25">
      <c r="A102" s="139" t="s">
        <v>140</v>
      </c>
      <c r="B102" s="139"/>
      <c r="C102" s="139"/>
      <c r="D102" s="139"/>
    </row>
    <row r="103" spans="1:4" x14ac:dyDescent="0.25">
      <c r="A103" s="19"/>
      <c r="B103" s="20"/>
      <c r="C103" s="19"/>
      <c r="D103" s="20"/>
    </row>
    <row r="104" spans="1:4" x14ac:dyDescent="0.25">
      <c r="A104" s="22" t="s">
        <v>45</v>
      </c>
      <c r="B104" s="23">
        <v>2023</v>
      </c>
      <c r="C104" s="23"/>
      <c r="D104" s="23">
        <v>2022</v>
      </c>
    </row>
    <row r="105" spans="1:4" x14ac:dyDescent="0.25">
      <c r="A105" s="19" t="s">
        <v>91</v>
      </c>
      <c r="B105" s="20">
        <v>10004814.199999999</v>
      </c>
      <c r="C105" s="20"/>
      <c r="D105" s="20">
        <v>6769987.2199999997</v>
      </c>
    </row>
    <row r="106" spans="1:4" x14ac:dyDescent="0.25">
      <c r="A106" s="19" t="s">
        <v>92</v>
      </c>
      <c r="B106" s="24">
        <v>2567592.9700000002</v>
      </c>
      <c r="C106" s="20"/>
      <c r="D106" s="24">
        <v>2637592.9700000002</v>
      </c>
    </row>
    <row r="107" spans="1:4" ht="16.5" thickBot="1" x14ac:dyDescent="0.3">
      <c r="A107" s="22" t="s">
        <v>93</v>
      </c>
      <c r="B107" s="51">
        <f>SUM(B105:B106)</f>
        <v>12572407.17</v>
      </c>
      <c r="C107" s="25"/>
      <c r="D107" s="51">
        <f>SUM(D105:D106)</f>
        <v>9407580.1899999995</v>
      </c>
    </row>
    <row r="108" spans="1:4" ht="16.5" thickTop="1" x14ac:dyDescent="0.25">
      <c r="A108" s="19"/>
      <c r="B108" s="20"/>
      <c r="C108" s="19"/>
      <c r="D108" s="20"/>
    </row>
    <row r="109" spans="1:4" x14ac:dyDescent="0.25">
      <c r="A109" s="19"/>
      <c r="B109" s="20"/>
      <c r="C109" s="19"/>
      <c r="D109" s="20"/>
    </row>
    <row r="110" spans="1:4" x14ac:dyDescent="0.25">
      <c r="A110" s="22" t="s">
        <v>94</v>
      </c>
      <c r="B110" s="20"/>
      <c r="C110" s="19"/>
      <c r="D110" s="20"/>
    </row>
    <row r="111" spans="1:4" x14ac:dyDescent="0.25">
      <c r="A111" s="138" t="s">
        <v>95</v>
      </c>
      <c r="B111" s="138"/>
      <c r="C111" s="138"/>
      <c r="D111" s="138"/>
    </row>
    <row r="112" spans="1:4" x14ac:dyDescent="0.25">
      <c r="A112" s="139" t="s">
        <v>142</v>
      </c>
      <c r="B112" s="139"/>
      <c r="C112" s="139"/>
      <c r="D112" s="139"/>
    </row>
    <row r="113" spans="1:5" x14ac:dyDescent="0.25">
      <c r="A113" s="19"/>
      <c r="B113" s="20"/>
      <c r="C113" s="19"/>
      <c r="D113" s="20"/>
    </row>
    <row r="114" spans="1:5" x14ac:dyDescent="0.25">
      <c r="A114" s="46" t="s">
        <v>45</v>
      </c>
      <c r="B114" s="23">
        <v>2023</v>
      </c>
      <c r="C114" s="23" t="s">
        <v>96</v>
      </c>
      <c r="D114" s="23">
        <v>2022</v>
      </c>
    </row>
    <row r="115" spans="1:5" x14ac:dyDescent="0.25">
      <c r="A115" s="19" t="s">
        <v>97</v>
      </c>
      <c r="B115" s="20">
        <v>69732.399999999994</v>
      </c>
      <c r="C115" s="20"/>
      <c r="D115" s="20">
        <v>87097.4</v>
      </c>
    </row>
    <row r="116" spans="1:5" x14ac:dyDescent="0.25">
      <c r="A116" s="19" t="s">
        <v>98</v>
      </c>
      <c r="B116" s="20">
        <v>177618.7</v>
      </c>
      <c r="C116" s="20"/>
      <c r="D116" s="20">
        <v>122446.2</v>
      </c>
    </row>
    <row r="117" spans="1:5" x14ac:dyDescent="0.25">
      <c r="A117" s="19" t="s">
        <v>99</v>
      </c>
      <c r="B117" s="20">
        <v>2849514.84</v>
      </c>
      <c r="C117" s="20"/>
      <c r="D117" s="20">
        <v>3430220.99</v>
      </c>
    </row>
    <row r="118" spans="1:5" x14ac:dyDescent="0.25">
      <c r="A118" s="19" t="s">
        <v>100</v>
      </c>
      <c r="B118" s="20">
        <v>56741.81</v>
      </c>
      <c r="C118" s="20"/>
      <c r="D118" s="20">
        <v>43023.06</v>
      </c>
      <c r="E118" s="20"/>
    </row>
    <row r="119" spans="1:5" x14ac:dyDescent="0.25">
      <c r="A119" s="19" t="s">
        <v>101</v>
      </c>
      <c r="B119" s="24">
        <v>16627.12</v>
      </c>
      <c r="C119" s="20"/>
      <c r="D119" s="24">
        <v>35954.269999999997</v>
      </c>
    </row>
    <row r="120" spans="1:5" ht="16.5" thickBot="1" x14ac:dyDescent="0.3">
      <c r="A120" s="22" t="s">
        <v>102</v>
      </c>
      <c r="B120" s="51">
        <f>SUM(B115:B119)</f>
        <v>3170234.87</v>
      </c>
      <c r="C120" s="25"/>
      <c r="D120" s="51">
        <f>SUM(D115:D119)</f>
        <v>3718741.9200000004</v>
      </c>
    </row>
    <row r="121" spans="1:5" ht="16.5" thickTop="1" x14ac:dyDescent="0.25">
      <c r="A121" s="19"/>
      <c r="B121" s="25"/>
      <c r="C121" s="25"/>
      <c r="D121" s="25"/>
    </row>
    <row r="122" spans="1:5" x14ac:dyDescent="0.25">
      <c r="A122" s="138" t="s">
        <v>103</v>
      </c>
      <c r="B122" s="138"/>
      <c r="C122" s="138"/>
      <c r="D122" s="138"/>
    </row>
    <row r="123" spans="1:5" x14ac:dyDescent="0.25">
      <c r="A123" s="139" t="s">
        <v>144</v>
      </c>
      <c r="B123" s="139"/>
      <c r="C123" s="139"/>
      <c r="D123" s="139"/>
    </row>
    <row r="124" spans="1:5" x14ac:dyDescent="0.25">
      <c r="A124" s="38"/>
      <c r="B124" s="38"/>
      <c r="C124" s="38"/>
      <c r="D124" s="38"/>
    </row>
    <row r="125" spans="1:5" x14ac:dyDescent="0.25">
      <c r="A125" s="22" t="s">
        <v>45</v>
      </c>
      <c r="B125" s="23">
        <v>2023</v>
      </c>
      <c r="C125" s="23" t="s">
        <v>96</v>
      </c>
      <c r="D125" s="23">
        <v>2022</v>
      </c>
    </row>
    <row r="126" spans="1:5" x14ac:dyDescent="0.25">
      <c r="A126" s="19" t="s">
        <v>152</v>
      </c>
      <c r="B126" s="39">
        <v>38000</v>
      </c>
      <c r="C126" s="32"/>
      <c r="D126" s="39">
        <v>64377</v>
      </c>
    </row>
    <row r="127" spans="1:5" x14ac:dyDescent="0.25">
      <c r="A127" s="19" t="s">
        <v>104</v>
      </c>
      <c r="B127" s="39">
        <v>686077.76</v>
      </c>
      <c r="C127" s="39"/>
      <c r="D127" s="39">
        <v>658506.43999999994</v>
      </c>
    </row>
    <row r="128" spans="1:5" x14ac:dyDescent="0.25">
      <c r="A128" s="19" t="s">
        <v>143</v>
      </c>
      <c r="B128" s="24">
        <v>12790.08</v>
      </c>
      <c r="C128" s="20"/>
      <c r="D128" s="24">
        <v>0</v>
      </c>
    </row>
    <row r="129" spans="1:4" ht="16.5" thickBot="1" x14ac:dyDescent="0.3">
      <c r="A129" s="22" t="s">
        <v>105</v>
      </c>
      <c r="B129" s="51">
        <f>SUM(B126:B128)</f>
        <v>736867.83999999997</v>
      </c>
      <c r="C129" s="25"/>
      <c r="D129" s="51">
        <f>SUM(D126:D128)</f>
        <v>722883.44</v>
      </c>
    </row>
    <row r="130" spans="1:4" ht="16.5" thickTop="1" x14ac:dyDescent="0.25">
      <c r="A130" s="19"/>
      <c r="B130" s="20"/>
      <c r="C130" s="19"/>
      <c r="D130" s="20"/>
    </row>
    <row r="131" spans="1:4" x14ac:dyDescent="0.25">
      <c r="A131" s="138" t="s">
        <v>106</v>
      </c>
      <c r="B131" s="138"/>
      <c r="C131" s="138"/>
      <c r="D131" s="138"/>
    </row>
    <row r="132" spans="1:4" x14ac:dyDescent="0.25">
      <c r="A132" s="139" t="s">
        <v>145</v>
      </c>
      <c r="B132" s="139"/>
      <c r="C132" s="139"/>
      <c r="D132" s="139"/>
    </row>
    <row r="133" spans="1:4" x14ac:dyDescent="0.25">
      <c r="A133" s="22" t="s">
        <v>45</v>
      </c>
      <c r="B133" s="23">
        <v>2023</v>
      </c>
      <c r="C133" s="23" t="s">
        <v>96</v>
      </c>
      <c r="D133" s="23">
        <v>2022</v>
      </c>
    </row>
    <row r="134" spans="1:4" x14ac:dyDescent="0.25">
      <c r="A134" s="19" t="s">
        <v>146</v>
      </c>
      <c r="B134" s="39">
        <v>0</v>
      </c>
      <c r="C134" s="23"/>
      <c r="D134" s="39">
        <v>5000</v>
      </c>
    </row>
    <row r="135" spans="1:4" x14ac:dyDescent="0.25">
      <c r="A135" s="19" t="s">
        <v>147</v>
      </c>
      <c r="B135" s="39">
        <v>1363413.66</v>
      </c>
      <c r="C135" s="23"/>
      <c r="D135" s="39">
        <v>1248450.5600000001</v>
      </c>
    </row>
    <row r="136" spans="1:4" x14ac:dyDescent="0.25">
      <c r="A136" s="19" t="s">
        <v>148</v>
      </c>
      <c r="B136" s="39">
        <v>2726827.32</v>
      </c>
      <c r="C136" s="23"/>
      <c r="D136" s="39">
        <v>2496901.1200000001</v>
      </c>
    </row>
    <row r="137" spans="1:4" x14ac:dyDescent="0.25">
      <c r="A137" s="19" t="s">
        <v>149</v>
      </c>
      <c r="B137" s="39">
        <v>1363413.66</v>
      </c>
      <c r="C137" s="23"/>
      <c r="D137" s="39">
        <v>1248450.5600000001</v>
      </c>
    </row>
    <row r="138" spans="1:4" x14ac:dyDescent="0.25">
      <c r="A138" s="19" t="s">
        <v>107</v>
      </c>
      <c r="B138" s="39">
        <v>1672714.16</v>
      </c>
      <c r="C138" s="23"/>
      <c r="D138" s="39">
        <v>19752084.079999998</v>
      </c>
    </row>
    <row r="139" spans="1:4" x14ac:dyDescent="0.25">
      <c r="A139" s="19" t="s">
        <v>108</v>
      </c>
      <c r="B139" s="39">
        <v>715151</v>
      </c>
      <c r="C139" s="23"/>
      <c r="D139" s="39">
        <v>698331</v>
      </c>
    </row>
    <row r="140" spans="1:4" ht="16.5" thickBot="1" x14ac:dyDescent="0.3">
      <c r="A140" s="22" t="s">
        <v>109</v>
      </c>
      <c r="B140" s="51">
        <f>SUM(B134:B139)</f>
        <v>7841519.7999999998</v>
      </c>
      <c r="C140" s="25"/>
      <c r="D140" s="51">
        <f>SUM(D134:D139)</f>
        <v>25449217.32</v>
      </c>
    </row>
    <row r="141" spans="1:4" ht="16.5" thickTop="1" x14ac:dyDescent="0.25">
      <c r="A141" s="19"/>
      <c r="B141" s="20"/>
      <c r="C141" s="19"/>
      <c r="D141" s="20"/>
    </row>
    <row r="142" spans="1:4" x14ac:dyDescent="0.25">
      <c r="A142" s="19"/>
      <c r="B142" s="20"/>
      <c r="C142" s="19"/>
      <c r="D142" s="20"/>
    </row>
    <row r="143" spans="1:4" x14ac:dyDescent="0.25">
      <c r="A143" s="22" t="s">
        <v>110</v>
      </c>
      <c r="B143" s="20"/>
      <c r="C143" s="19"/>
      <c r="D143" s="20"/>
    </row>
    <row r="144" spans="1:4" x14ac:dyDescent="0.25">
      <c r="A144" s="22"/>
      <c r="B144" s="20"/>
      <c r="C144" s="19"/>
      <c r="D144" s="20"/>
    </row>
    <row r="145" spans="1:4" x14ac:dyDescent="0.25">
      <c r="A145" s="138" t="s">
        <v>111</v>
      </c>
      <c r="B145" s="138"/>
      <c r="C145" s="138"/>
      <c r="D145" s="138"/>
    </row>
    <row r="146" spans="1:4" x14ac:dyDescent="0.25">
      <c r="A146" s="46"/>
      <c r="B146" s="47"/>
      <c r="C146" s="46"/>
      <c r="D146" s="47"/>
    </row>
    <row r="147" spans="1:4" x14ac:dyDescent="0.25">
      <c r="A147" s="139" t="s">
        <v>150</v>
      </c>
      <c r="B147" s="139"/>
      <c r="C147" s="139"/>
      <c r="D147" s="139"/>
    </row>
    <row r="148" spans="1:4" x14ac:dyDescent="0.25">
      <c r="A148" s="38"/>
      <c r="B148" s="38"/>
      <c r="C148" s="38"/>
      <c r="D148" s="38"/>
    </row>
    <row r="149" spans="1:4" x14ac:dyDescent="0.25">
      <c r="A149" s="22" t="s">
        <v>110</v>
      </c>
      <c r="B149" s="20"/>
      <c r="C149" s="19"/>
      <c r="D149" s="20"/>
    </row>
    <row r="150" spans="1:4" x14ac:dyDescent="0.25">
      <c r="A150" s="22" t="s">
        <v>112</v>
      </c>
      <c r="B150" s="23">
        <v>2023</v>
      </c>
      <c r="C150" s="23"/>
      <c r="D150" s="23">
        <v>2022</v>
      </c>
    </row>
    <row r="151" spans="1:4" x14ac:dyDescent="0.25">
      <c r="A151" s="19" t="s">
        <v>34</v>
      </c>
      <c r="B151" s="20">
        <v>9450837.6500000004</v>
      </c>
      <c r="C151" s="20"/>
      <c r="D151" s="20">
        <v>9450837.6500000004</v>
      </c>
    </row>
    <row r="152" spans="1:4" x14ac:dyDescent="0.25">
      <c r="A152" s="19" t="s">
        <v>36</v>
      </c>
      <c r="B152" s="20">
        <v>12558248.789999999</v>
      </c>
      <c r="C152" s="20"/>
      <c r="D152" s="20">
        <v>6663886.2199999997</v>
      </c>
    </row>
    <row r="153" spans="1:4" x14ac:dyDescent="0.25">
      <c r="A153" s="19" t="s">
        <v>113</v>
      </c>
      <c r="B153" s="24">
        <v>230711872.28999999</v>
      </c>
      <c r="C153" s="20"/>
      <c r="D153" s="24">
        <v>172580297.31</v>
      </c>
    </row>
    <row r="154" spans="1:4" ht="16.5" thickBot="1" x14ac:dyDescent="0.3">
      <c r="A154" s="22" t="s">
        <v>114</v>
      </c>
      <c r="B154" s="51">
        <f>SUM(B151:B153)</f>
        <v>252720958.72999999</v>
      </c>
      <c r="C154" s="25"/>
      <c r="D154" s="51">
        <f>SUM(D151:D153)</f>
        <v>188695021.18000001</v>
      </c>
    </row>
    <row r="155" spans="1:4" ht="16.5" thickTop="1" x14ac:dyDescent="0.25"/>
  </sheetData>
  <mergeCells count="27">
    <mergeCell ref="A27:D27"/>
    <mergeCell ref="A1:D1"/>
    <mergeCell ref="A6:D6"/>
    <mergeCell ref="A7:D7"/>
    <mergeCell ref="A18:D18"/>
    <mergeCell ref="A24:D24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D04D4-A801-4B5F-8742-12EA63591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Notas</vt:lpstr>
      <vt:lpstr>'BALANCE GENERAL'!Área_de_impresión</vt:lpstr>
      <vt:lpstr>'BALANCE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De Oleo</cp:lastModifiedBy>
  <cp:revision/>
  <cp:lastPrinted>2025-03-10T19:16:55Z</cp:lastPrinted>
  <dcterms:created xsi:type="dcterms:W3CDTF">1996-11-27T10:00:04Z</dcterms:created>
  <dcterms:modified xsi:type="dcterms:W3CDTF">2025-03-10T19:28:46Z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