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4/"/>
    </mc:Choice>
  </mc:AlternateContent>
  <xr:revisionPtr revIDLastSave="1409" documentId="8_{90C627CD-601E-46A3-96CB-7C591A1DD6E9}" xr6:coauthVersionLast="47" xr6:coauthVersionMax="47" xr10:uidLastSave="{15F43841-1CAC-46E6-89BC-20A1FD7686FB}"/>
  <bookViews>
    <workbookView xWindow="28680" yWindow="-120" windowWidth="29040" windowHeight="15720" xr2:uid="{841B0535-FFF2-49CA-AAFC-35103608C5B9}"/>
  </bookViews>
  <sheets>
    <sheet name="RM octubre 2024" sheetId="10" r:id="rId1"/>
    <sheet name="RM noviembre 2024" sheetId="11" r:id="rId2"/>
  </sheets>
  <externalReferences>
    <externalReference r:id="rId3"/>
  </externalReferences>
  <definedNames>
    <definedName name="_xlnm.Print_Area" localSheetId="1">'RM noviembre 2024'!$A$1:$I$137</definedName>
    <definedName name="_xlnm.Print_Area" localSheetId="0">'RM octubre 2024'!$A$1:$I$137</definedName>
    <definedName name="Área_de_impresión1">'[1]7.7.6'!$A$1:$AQ$58</definedName>
    <definedName name="Área_de_impresión2" localSheetId="1">'[1]7.7.6'!#REF!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1">'[1]7.7.6'!#REF!</definedName>
    <definedName name="Exceso1" localSheetId="0">'[1]7.7.6'!#REF!</definedName>
    <definedName name="Exceso1">'[1]7.7.6'!#REF!</definedName>
    <definedName name="Exceso2" localSheetId="1">'[1]7.7.6'!#REF!</definedName>
    <definedName name="Exceso2" localSheetId="0">'[1]7.7.6'!#REF!</definedName>
    <definedName name="Exceso2">'[1]7.7.6'!#REF!</definedName>
    <definedName name="Print1">'[1]7.7.6'!$A$1:$AQ$58</definedName>
    <definedName name="Print2" localSheetId="1">'[1]7.7.6'!#REF!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2" i="11" l="1"/>
  <c r="H122" i="11" s="1"/>
  <c r="H121" i="11"/>
  <c r="G121" i="11"/>
  <c r="G120" i="11"/>
  <c r="H120" i="11" s="1"/>
  <c r="G119" i="11"/>
  <c r="H119" i="11" s="1"/>
  <c r="G116" i="11"/>
  <c r="H116" i="11" s="1"/>
  <c r="G115" i="11"/>
  <c r="H115" i="11" s="1"/>
  <c r="G112" i="11"/>
  <c r="H112" i="11" s="1"/>
  <c r="G111" i="11"/>
  <c r="H111" i="11" s="1"/>
  <c r="G108" i="11"/>
  <c r="H108" i="11" s="1"/>
  <c r="G107" i="11"/>
  <c r="H107" i="11" s="1"/>
  <c r="G106" i="11"/>
  <c r="H106" i="11" s="1"/>
  <c r="G105" i="11"/>
  <c r="H105" i="11" s="1"/>
  <c r="G104" i="11"/>
  <c r="H104" i="11" s="1"/>
  <c r="H103" i="11"/>
  <c r="G103" i="11"/>
  <c r="G102" i="11"/>
  <c r="H102" i="11" s="1"/>
  <c r="G101" i="11"/>
  <c r="H101" i="11" s="1"/>
  <c r="G100" i="11"/>
  <c r="H100" i="11" s="1"/>
  <c r="G99" i="11"/>
  <c r="H99" i="11" s="1"/>
  <c r="G98" i="11"/>
  <c r="H98" i="11" s="1"/>
  <c r="G97" i="11"/>
  <c r="H97" i="11" s="1"/>
  <c r="G94" i="11"/>
  <c r="H94" i="11" s="1"/>
  <c r="F94" i="11"/>
  <c r="G93" i="11"/>
  <c r="H93" i="11" s="1"/>
  <c r="F93" i="11"/>
  <c r="G92" i="11"/>
  <c r="H92" i="11" s="1"/>
  <c r="F92" i="11"/>
  <c r="G91" i="11"/>
  <c r="H91" i="11" s="1"/>
  <c r="D90" i="11"/>
  <c r="G90" i="11" s="1"/>
  <c r="H90" i="11" s="1"/>
  <c r="G89" i="11"/>
  <c r="H89" i="11" s="1"/>
  <c r="G88" i="11"/>
  <c r="H88" i="11" s="1"/>
  <c r="G87" i="11"/>
  <c r="H87" i="11" s="1"/>
  <c r="F87" i="11"/>
  <c r="G86" i="11"/>
  <c r="H86" i="11" s="1"/>
  <c r="F86" i="11"/>
  <c r="G85" i="11"/>
  <c r="H85" i="11" s="1"/>
  <c r="F85" i="11"/>
  <c r="G84" i="11"/>
  <c r="H84" i="11" s="1"/>
  <c r="F84" i="11"/>
  <c r="H83" i="11"/>
  <c r="G83" i="11"/>
  <c r="G82" i="11"/>
  <c r="H82" i="11" s="1"/>
  <c r="D81" i="11"/>
  <c r="G81" i="11" s="1"/>
  <c r="H81" i="11" s="1"/>
  <c r="D80" i="11"/>
  <c r="F91" i="11" s="1"/>
  <c r="G78" i="11"/>
  <c r="H78" i="11" s="1"/>
  <c r="G77" i="11"/>
  <c r="H77" i="11" s="1"/>
  <c r="G76" i="11"/>
  <c r="H76" i="11" s="1"/>
  <c r="F76" i="11"/>
  <c r="G75" i="11"/>
  <c r="H75" i="11" s="1"/>
  <c r="D74" i="11"/>
  <c r="G74" i="11" s="1"/>
  <c r="H74" i="11" s="1"/>
  <c r="G73" i="11"/>
  <c r="H73" i="11" s="1"/>
  <c r="D72" i="11"/>
  <c r="G72" i="11" s="1"/>
  <c r="H72" i="11" s="1"/>
  <c r="G71" i="11"/>
  <c r="H71" i="11" s="1"/>
  <c r="F71" i="11"/>
  <c r="G70" i="11"/>
  <c r="H70" i="11" s="1"/>
  <c r="F70" i="11"/>
  <c r="G69" i="11"/>
  <c r="H69" i="11" s="1"/>
  <c r="G68" i="11"/>
  <c r="H68" i="11" s="1"/>
  <c r="D67" i="11"/>
  <c r="G67" i="11" s="1"/>
  <c r="H67" i="11" s="1"/>
  <c r="H66" i="11"/>
  <c r="G66" i="11"/>
  <c r="D65" i="11"/>
  <c r="G65" i="11" s="1"/>
  <c r="H65" i="11" s="1"/>
  <c r="D64" i="11"/>
  <c r="G62" i="11"/>
  <c r="H62" i="11" s="1"/>
  <c r="F62" i="11"/>
  <c r="G61" i="11"/>
  <c r="H61" i="11" s="1"/>
  <c r="F61" i="11"/>
  <c r="G60" i="11"/>
  <c r="H60" i="11" s="1"/>
  <c r="F60" i="11"/>
  <c r="G59" i="11"/>
  <c r="H59" i="11" s="1"/>
  <c r="G58" i="11"/>
  <c r="H58" i="11" s="1"/>
  <c r="G57" i="11"/>
  <c r="G56" i="11"/>
  <c r="H56" i="11" s="1"/>
  <c r="G55" i="11"/>
  <c r="H55" i="11" s="1"/>
  <c r="H54" i="11"/>
  <c r="G54" i="11"/>
  <c r="F54" i="11"/>
  <c r="G53" i="11"/>
  <c r="H53" i="11" s="1"/>
  <c r="F53" i="11"/>
  <c r="G52" i="11"/>
  <c r="H52" i="11" s="1"/>
  <c r="F52" i="11"/>
  <c r="H51" i="11"/>
  <c r="G51" i="11"/>
  <c r="G50" i="11"/>
  <c r="H50" i="11" s="1"/>
  <c r="D49" i="11"/>
  <c r="G49" i="11" s="1"/>
  <c r="H49" i="11" s="1"/>
  <c r="G48" i="11"/>
  <c r="H48" i="11" s="1"/>
  <c r="G47" i="11"/>
  <c r="H47" i="11" s="1"/>
  <c r="F47" i="11"/>
  <c r="G46" i="11"/>
  <c r="H46" i="11" s="1"/>
  <c r="F46" i="11"/>
  <c r="G45" i="11"/>
  <c r="H45" i="11" s="1"/>
  <c r="F45" i="11"/>
  <c r="G44" i="11"/>
  <c r="H44" i="11" s="1"/>
  <c r="F44" i="11"/>
  <c r="G43" i="11"/>
  <c r="H43" i="11" s="1"/>
  <c r="G42" i="11"/>
  <c r="H42" i="11" s="1"/>
  <c r="D41" i="11"/>
  <c r="G41" i="11" s="1"/>
  <c r="H41" i="11" s="1"/>
  <c r="D40" i="11"/>
  <c r="F51" i="11" s="1"/>
  <c r="H35" i="11"/>
  <c r="G35" i="11"/>
  <c r="H34" i="11"/>
  <c r="G34" i="11"/>
  <c r="G33" i="11"/>
  <c r="H33" i="11" s="1"/>
  <c r="G32" i="11"/>
  <c r="H32" i="11" s="1"/>
  <c r="G31" i="11"/>
  <c r="H31" i="11" s="1"/>
  <c r="D30" i="1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D22" i="11"/>
  <c r="G22" i="11" s="1"/>
  <c r="H22" i="11" s="1"/>
  <c r="G19" i="11"/>
  <c r="H19" i="11" s="1"/>
  <c r="H18" i="11"/>
  <c r="G18" i="11"/>
  <c r="G17" i="11"/>
  <c r="H17" i="11" s="1"/>
  <c r="G16" i="11"/>
  <c r="H16" i="11" s="1"/>
  <c r="G15" i="11"/>
  <c r="H15" i="11" s="1"/>
  <c r="G14" i="11"/>
  <c r="H14" i="11" s="1"/>
  <c r="F14" i="11"/>
  <c r="G13" i="11"/>
  <c r="H13" i="11" s="1"/>
  <c r="G12" i="11"/>
  <c r="H12" i="11" s="1"/>
  <c r="G11" i="11"/>
  <c r="H11" i="11" s="1"/>
  <c r="H10" i="11"/>
  <c r="G10" i="11"/>
  <c r="G9" i="11"/>
  <c r="H9" i="11" s="1"/>
  <c r="G8" i="11"/>
  <c r="H8" i="11" s="1"/>
  <c r="D7" i="11"/>
  <c r="D6" i="11"/>
  <c r="D7" i="10"/>
  <c r="G7" i="10" s="1"/>
  <c r="H7" i="10" s="1"/>
  <c r="G8" i="10"/>
  <c r="H8" i="10"/>
  <c r="G9" i="10"/>
  <c r="H9" i="10"/>
  <c r="G10" i="10"/>
  <c r="H10" i="10"/>
  <c r="G11" i="10"/>
  <c r="H11" i="10"/>
  <c r="G12" i="10"/>
  <c r="H12" i="10"/>
  <c r="G13" i="10"/>
  <c r="H13" i="10" s="1"/>
  <c r="G14" i="10"/>
  <c r="H14" i="10"/>
  <c r="D15" i="10"/>
  <c r="G15" i="10"/>
  <c r="H15" i="10"/>
  <c r="G16" i="10"/>
  <c r="H16" i="10"/>
  <c r="G17" i="10"/>
  <c r="H17" i="10" s="1"/>
  <c r="G18" i="10"/>
  <c r="H18" i="10"/>
  <c r="G19" i="10"/>
  <c r="H19" i="10" s="1"/>
  <c r="D22" i="10"/>
  <c r="D21" i="10" s="1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D30" i="10"/>
  <c r="G30" i="10" s="1"/>
  <c r="H30" i="10" s="1"/>
  <c r="G31" i="10"/>
  <c r="H31" i="10"/>
  <c r="G32" i="10"/>
  <c r="H32" i="10"/>
  <c r="G33" i="10"/>
  <c r="H33" i="10"/>
  <c r="G34" i="10"/>
  <c r="H34" i="10"/>
  <c r="G35" i="10"/>
  <c r="H35" i="10"/>
  <c r="D41" i="10"/>
  <c r="D40" i="10" s="1"/>
  <c r="G41" i="10"/>
  <c r="H41" i="10"/>
  <c r="G42" i="10"/>
  <c r="H42" i="10"/>
  <c r="G43" i="10"/>
  <c r="H43" i="10"/>
  <c r="G44" i="10"/>
  <c r="H44" i="10"/>
  <c r="G45" i="10"/>
  <c r="H45" i="10"/>
  <c r="G46" i="10"/>
  <c r="H46" i="10" s="1"/>
  <c r="G47" i="10"/>
  <c r="H47" i="10"/>
  <c r="G48" i="10"/>
  <c r="H48" i="10"/>
  <c r="D49" i="10"/>
  <c r="G49" i="10"/>
  <c r="H49" i="10"/>
  <c r="G50" i="10"/>
  <c r="H50" i="10"/>
  <c r="G51" i="10"/>
  <c r="H51" i="10"/>
  <c r="G52" i="10"/>
  <c r="H52" i="10"/>
  <c r="G53" i="10"/>
  <c r="H53" i="10"/>
  <c r="G54" i="10"/>
  <c r="H54" i="10"/>
  <c r="G55" i="10"/>
  <c r="H55" i="10"/>
  <c r="G56" i="10"/>
  <c r="H56" i="10"/>
  <c r="G57" i="10"/>
  <c r="H57" i="10"/>
  <c r="G58" i="10"/>
  <c r="H58" i="10" s="1"/>
  <c r="G59" i="10"/>
  <c r="H59" i="10"/>
  <c r="G60" i="10"/>
  <c r="H60" i="10"/>
  <c r="G61" i="10"/>
  <c r="H61" i="10"/>
  <c r="G62" i="10"/>
  <c r="H62" i="10"/>
  <c r="G66" i="10"/>
  <c r="H66" i="10"/>
  <c r="D67" i="10"/>
  <c r="D65" i="10" s="1"/>
  <c r="G67" i="10"/>
  <c r="H67" i="10"/>
  <c r="G68" i="10"/>
  <c r="H68" i="10"/>
  <c r="G69" i="10"/>
  <c r="H69" i="10"/>
  <c r="G70" i="10"/>
  <c r="H70" i="10"/>
  <c r="G71" i="10"/>
  <c r="H71" i="10"/>
  <c r="G73" i="10"/>
  <c r="H73" i="10" s="1"/>
  <c r="D74" i="10"/>
  <c r="D72" i="10" s="1"/>
  <c r="G74" i="10"/>
  <c r="H74" i="10"/>
  <c r="G75" i="10"/>
  <c r="H75" i="10"/>
  <c r="G76" i="10"/>
  <c r="H76" i="10"/>
  <c r="G77" i="10"/>
  <c r="H77" i="10" s="1"/>
  <c r="G78" i="10"/>
  <c r="H78" i="10"/>
  <c r="D81" i="10"/>
  <c r="D80" i="10" s="1"/>
  <c r="G81" i="10"/>
  <c r="H81" i="10"/>
  <c r="G82" i="10"/>
  <c r="H82" i="10"/>
  <c r="G83" i="10"/>
  <c r="H83" i="10"/>
  <c r="G84" i="10"/>
  <c r="H84" i="10"/>
  <c r="G85" i="10"/>
  <c r="H85" i="10" s="1"/>
  <c r="G86" i="10"/>
  <c r="H86" i="10"/>
  <c r="G87" i="10"/>
  <c r="H87" i="10" s="1"/>
  <c r="G88" i="10"/>
  <c r="H88" i="10"/>
  <c r="G89" i="10"/>
  <c r="H89" i="10"/>
  <c r="D90" i="10"/>
  <c r="G90" i="10"/>
  <c r="H90" i="10"/>
  <c r="G91" i="10"/>
  <c r="H91" i="10"/>
  <c r="G92" i="10"/>
  <c r="H92" i="10"/>
  <c r="G93" i="10"/>
  <c r="H93" i="10" s="1"/>
  <c r="G94" i="10"/>
  <c r="H94" i="10" s="1"/>
  <c r="D97" i="10"/>
  <c r="G97" i="10"/>
  <c r="H97" i="10"/>
  <c r="G98" i="10"/>
  <c r="H98" i="10"/>
  <c r="G99" i="10"/>
  <c r="H99" i="10"/>
  <c r="G100" i="10"/>
  <c r="H100" i="10"/>
  <c r="G101" i="10"/>
  <c r="H101" i="10"/>
  <c r="G102" i="10"/>
  <c r="H102" i="10"/>
  <c r="G103" i="10"/>
  <c r="H103" i="10"/>
  <c r="G104" i="10"/>
  <c r="H104" i="10"/>
  <c r="G105" i="10"/>
  <c r="H105" i="10"/>
  <c r="G106" i="10"/>
  <c r="H106" i="10" s="1"/>
  <c r="G107" i="10"/>
  <c r="H107" i="10"/>
  <c r="G108" i="10"/>
  <c r="H108" i="10"/>
  <c r="G111" i="10"/>
  <c r="H111" i="10"/>
  <c r="G112" i="10"/>
  <c r="H112" i="10"/>
  <c r="G115" i="10"/>
  <c r="H115" i="10"/>
  <c r="G116" i="10"/>
  <c r="H116" i="10"/>
  <c r="G119" i="10"/>
  <c r="H119" i="10" s="1"/>
  <c r="G120" i="10"/>
  <c r="H120" i="10"/>
  <c r="G121" i="10"/>
  <c r="H121" i="10"/>
  <c r="G122" i="10"/>
  <c r="H122" i="10"/>
  <c r="G30" i="11" l="1"/>
  <c r="H30" i="11" s="1"/>
  <c r="F18" i="11"/>
  <c r="F10" i="11"/>
  <c r="F17" i="11"/>
  <c r="F9" i="11"/>
  <c r="F8" i="11"/>
  <c r="F15" i="11"/>
  <c r="F16" i="11"/>
  <c r="F19" i="11"/>
  <c r="F6" i="11"/>
  <c r="G6" i="11"/>
  <c r="H6" i="11" s="1"/>
  <c r="F7" i="11"/>
  <c r="D21" i="11"/>
  <c r="F11" i="11"/>
  <c r="F22" i="11"/>
  <c r="F75" i="11"/>
  <c r="F66" i="11"/>
  <c r="F73" i="11"/>
  <c r="G64" i="11"/>
  <c r="H64" i="11" s="1"/>
  <c r="F64" i="11"/>
  <c r="F77" i="11"/>
  <c r="F12" i="11"/>
  <c r="F78" i="11"/>
  <c r="F68" i="11"/>
  <c r="F13" i="11"/>
  <c r="F69" i="11"/>
  <c r="G40" i="11"/>
  <c r="H40" i="11" s="1"/>
  <c r="F48" i="11"/>
  <c r="F80" i="11"/>
  <c r="G80" i="11"/>
  <c r="H80" i="11" s="1"/>
  <c r="G7" i="11"/>
  <c r="H7" i="11" s="1"/>
  <c r="F65" i="11"/>
  <c r="F57" i="11"/>
  <c r="F42" i="11"/>
  <c r="F58" i="11"/>
  <c r="F55" i="11"/>
  <c r="F40" i="11"/>
  <c r="F56" i="11"/>
  <c r="F72" i="11"/>
  <c r="F88" i="11"/>
  <c r="F41" i="11"/>
  <c r="F49" i="11"/>
  <c r="F81" i="11"/>
  <c r="F89" i="11"/>
  <c r="F50" i="11"/>
  <c r="F82" i="11"/>
  <c r="F74" i="11"/>
  <c r="F90" i="11"/>
  <c r="F43" i="11"/>
  <c r="F59" i="11"/>
  <c r="F67" i="11"/>
  <c r="F83" i="11"/>
  <c r="D38" i="10"/>
  <c r="G38" i="10" s="1"/>
  <c r="H38" i="10" s="1"/>
  <c r="F21" i="10"/>
  <c r="G21" i="10"/>
  <c r="H21" i="10" s="1"/>
  <c r="F29" i="10"/>
  <c r="D6" i="10"/>
  <c r="D37" i="10" s="1"/>
  <c r="G37" i="10" s="1"/>
  <c r="H37" i="10" s="1"/>
  <c r="D64" i="10"/>
  <c r="F72" i="10" s="1"/>
  <c r="F65" i="10"/>
  <c r="G65" i="10"/>
  <c r="H65" i="10" s="1"/>
  <c r="F54" i="10"/>
  <c r="F62" i="10"/>
  <c r="F48" i="10"/>
  <c r="F57" i="10"/>
  <c r="F42" i="10"/>
  <c r="F58" i="10"/>
  <c r="F59" i="10"/>
  <c r="F61" i="10"/>
  <c r="F47" i="10"/>
  <c r="F55" i="10"/>
  <c r="F40" i="10"/>
  <c r="G40" i="10"/>
  <c r="H40" i="10" s="1"/>
  <c r="F56" i="10"/>
  <c r="F41" i="10"/>
  <c r="F49" i="10"/>
  <c r="F50" i="10"/>
  <c r="F43" i="10"/>
  <c r="F51" i="10"/>
  <c r="F44" i="10"/>
  <c r="F52" i="10"/>
  <c r="F60" i="10"/>
  <c r="F46" i="10"/>
  <c r="F45" i="10"/>
  <c r="F53" i="10"/>
  <c r="F80" i="10"/>
  <c r="F81" i="10"/>
  <c r="F82" i="10"/>
  <c r="F91" i="10"/>
  <c r="F92" i="10"/>
  <c r="F86" i="10"/>
  <c r="F94" i="10"/>
  <c r="F87" i="10"/>
  <c r="G80" i="10"/>
  <c r="H80" i="10" s="1"/>
  <c r="F88" i="10"/>
  <c r="F89" i="10"/>
  <c r="F90" i="10"/>
  <c r="F83" i="10"/>
  <c r="F84" i="10"/>
  <c r="F85" i="10"/>
  <c r="F93" i="10"/>
  <c r="G72" i="10"/>
  <c r="H72" i="10" s="1"/>
  <c r="F16" i="10"/>
  <c r="F9" i="10"/>
  <c r="F18" i="10"/>
  <c r="F11" i="10"/>
  <c r="F6" i="10"/>
  <c r="F14" i="10"/>
  <c r="F7" i="10"/>
  <c r="F8" i="10"/>
  <c r="F17" i="10"/>
  <c r="F10" i="10"/>
  <c r="F19" i="10"/>
  <c r="F12" i="10"/>
  <c r="F13" i="10"/>
  <c r="F27" i="10"/>
  <c r="F35" i="10"/>
  <c r="F34" i="10"/>
  <c r="F33" i="10"/>
  <c r="F32" i="10"/>
  <c r="F24" i="10"/>
  <c r="F31" i="10"/>
  <c r="F23" i="10"/>
  <c r="F30" i="10"/>
  <c r="F22" i="10"/>
  <c r="F28" i="10"/>
  <c r="F26" i="10"/>
  <c r="F25" i="10"/>
  <c r="F34" i="11" l="1"/>
  <c r="F26" i="11"/>
  <c r="F33" i="11"/>
  <c r="F32" i="11"/>
  <c r="F25" i="11"/>
  <c r="F24" i="11"/>
  <c r="F31" i="11"/>
  <c r="F23" i="11"/>
  <c r="F28" i="11"/>
  <c r="F27" i="11"/>
  <c r="D38" i="11"/>
  <c r="G38" i="11" s="1"/>
  <c r="H38" i="11" s="1"/>
  <c r="D37" i="11"/>
  <c r="G37" i="11" s="1"/>
  <c r="H37" i="11" s="1"/>
  <c r="G21" i="11"/>
  <c r="H21" i="11" s="1"/>
  <c r="F35" i="11"/>
  <c r="F21" i="11"/>
  <c r="F29" i="11"/>
  <c r="F30" i="11"/>
  <c r="F15" i="10"/>
  <c r="G6" i="10"/>
  <c r="H6" i="10" s="1"/>
  <c r="F70" i="10"/>
  <c r="F64" i="10"/>
  <c r="F66" i="10"/>
  <c r="F69" i="10"/>
  <c r="F78" i="10"/>
  <c r="F71" i="10"/>
  <c r="G64" i="10"/>
  <c r="H64" i="10" s="1"/>
  <c r="F73" i="10"/>
  <c r="F74" i="10"/>
  <c r="F67" i="10"/>
  <c r="F75" i="10"/>
  <c r="F76" i="10"/>
  <c r="F77" i="10"/>
  <c r="F68" i="10"/>
</calcChain>
</file>

<file path=xl/sharedStrings.xml><?xml version="1.0" encoding="utf-8"?>
<sst xmlns="http://schemas.openxmlformats.org/spreadsheetml/2006/main" count="319" uniqueCount="84">
  <si>
    <t>Superintendencia de Pensiones</t>
  </si>
  <si>
    <t>Participación</t>
  </si>
  <si>
    <t>Variación</t>
  </si>
  <si>
    <t>Absoluta</t>
  </si>
  <si>
    <t>Relativa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</si>
  <si>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</si>
  <si>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</si>
  <si>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</si>
  <si>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</si>
  <si>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</si>
  <si>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</si>
  <si>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</si>
  <si>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</si>
  <si>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</si>
  <si>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</si>
  <si>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</si>
  <si>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</si>
  <si>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</si>
  <si>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</si>
  <si>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Cotizantes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</si>
  <si>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</si>
  <si>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</si>
  <si>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</si>
  <si>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t>n/a</t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</si>
  <si>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</si>
  <si>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</si>
  <si>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</si>
  <si>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</si>
  <si>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</si>
  <si>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</si>
  <si>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</si>
  <si>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</si>
  <si>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</si>
  <si>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</si>
  <si>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</si>
  <si>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</si>
  <si>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</si>
  <si>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Aportes individualizados (RD$)</t>
  </si>
  <si>
    <t>Obligatorios</t>
  </si>
  <si>
    <t>AFP</t>
  </si>
  <si>
    <t>Voluntarios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</si>
  <si>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</si>
  <si>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</si>
  <si>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</si>
  <si>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</si>
  <si>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</si>
  <si>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</si>
  <si>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</si>
  <si>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</si>
  <si>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</si>
  <si>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</si>
  <si>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</si>
  <si>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</si>
  <si>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</si>
  <si>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</si>
  <si>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</si>
  <si>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t>n/a = No aplica</t>
  </si>
  <si>
    <t>Fuente VISTAS-UNIPAGO.</t>
  </si>
  <si>
    <t>Patrimonio de los Fondos de Pensiones (RD$)</t>
  </si>
  <si>
    <t>Beneficios de afiliados de ingreso tardío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</si>
  <si>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</si>
  <si>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t>Julio 2024</t>
  </si>
  <si>
    <t>Pensiones por sobrevivencia</t>
  </si>
  <si>
    <r>
      <t>12</t>
    </r>
    <r>
      <rPr>
        <sz val="8"/>
        <rFont val="Calbri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</si>
  <si>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r>
      <t>11</t>
    </r>
    <r>
      <rPr>
        <sz val="8"/>
        <rFont val="Calbri"/>
      </rPr>
      <t>Promedio ponderado sobre la base del patrimonio de los fondos de pensiones (no incluye Ministerio de Hacienda).</t>
    </r>
  </si>
  <si>
    <r>
      <t>10</t>
    </r>
    <r>
      <rPr>
        <sz val="8"/>
        <rFont val="Calbri"/>
      </rPr>
      <t>Rentabilidad nominal de los últimos 12 meses.</t>
    </r>
  </si>
  <si>
    <r>
      <t>9</t>
    </r>
    <r>
      <rPr>
        <sz val="8"/>
        <rFont val="Calbri"/>
      </rPr>
      <t>Este monto expresado en pesos representa las inversiones del fondo de INABIMA en el Banco Central de la República Dominicana y en el Ministerio de Hacienda.</t>
    </r>
  </si>
  <si>
    <r>
      <rPr>
        <vertAlign val="superscript"/>
        <sz val="8"/>
        <rFont val="Calbri"/>
      </rPr>
      <t>8</t>
    </r>
    <r>
      <rPr>
        <sz val="8"/>
        <rFont val="Calbri"/>
      </rPr>
      <t>Montos individualizados a partir de la promulgación de la Ley 13-20 que modifica la Ley 87-01.</t>
    </r>
  </si>
  <si>
    <r>
      <rPr>
        <vertAlign val="superscript"/>
        <sz val="8"/>
        <rFont val="Calbri"/>
      </rPr>
      <t>7</t>
    </r>
    <r>
      <rPr>
        <sz val="8"/>
        <rFont val="Calbri"/>
      </rPr>
      <t>No incluye INABIMA</t>
    </r>
  </si>
  <si>
    <r>
      <rPr>
        <vertAlign val="superscript"/>
        <sz val="8"/>
        <rFont val="Calbri"/>
      </rPr>
      <t>6</t>
    </r>
    <r>
      <rPr>
        <sz val="8"/>
        <rFont val="Calbri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</si>
  <si>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bri"/>
      </rPr>
      <t>5</t>
    </r>
    <r>
      <rPr>
        <sz val="8"/>
        <rFont val="Calbri"/>
      </rPr>
      <t>El mercado potencial usado para el año 2024 es de 3,112,274 según las estimaciones realizadas por la SIPEN a partir de la Encuesta Nacional Continua de Fuerza de Trabajo que elabora el Banco Central de la República Dominicana.</t>
    </r>
  </si>
  <si>
    <r>
      <t>4</t>
    </r>
    <r>
      <rPr>
        <sz val="8"/>
        <rFont val="Calbri"/>
      </rPr>
      <t>Calculada sobre la base de afiliados acumulados.</t>
    </r>
  </si>
  <si>
    <r>
      <t>3</t>
    </r>
    <r>
      <rPr>
        <sz val="8"/>
        <rFont val="Calbri"/>
      </rPr>
      <t>Se refiere a los afiliados y/o cotizantes que no han elegido su AFP.</t>
    </r>
  </si>
  <si>
    <r>
      <t>2</t>
    </r>
    <r>
      <rPr>
        <sz val="8"/>
        <rFont val="Calbri"/>
      </rPr>
      <t xml:space="preserve">La factura del Banco Central se paga en ocasiones fuera del período referido en la publicación, motivo por el cual se presentan cifras muy discordantes entre un mes y otro. </t>
    </r>
  </si>
  <si>
    <r>
      <t xml:space="preserve">1 </t>
    </r>
    <r>
      <rPr>
        <sz val="8"/>
        <rFont val="Calbri"/>
      </rPr>
      <t>Incluyen afiliados fallecidos y afiliados que han recibido algun tipo de beneficio.</t>
    </r>
  </si>
  <si>
    <t>Octubre 2024</t>
  </si>
  <si>
    <t>Pensiones por discapacidad</t>
  </si>
  <si>
    <t>Resumen estadístico previsional al 30 de octubre del 2024</t>
  </si>
  <si>
    <t>Resumen estadístico previsional al 30 de noviembre del 2024</t>
  </si>
  <si>
    <t>Noviembre 2024</t>
  </si>
  <si>
    <t>Agosto 2024</t>
  </si>
  <si>
    <t>-</t>
  </si>
  <si>
    <t>Franki Trinidad</t>
  </si>
  <si>
    <t>Analista Senior de Análisis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</si>
</sst>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_-* #,##0.00\ _€_-;\-* #,##0.00\ _€_-;_-* &quot;-&quot;??\ _€_-;_-@_-"/>
    <numFmt numFmtId="169" formatCode="_(&quot;RD$&quot;* #,##0.00_);_(&quot;RD$&quot;* \(#,##0.00\);_(&quot;RD$&quot;* &quot;-&quot;??_);_(@_)"/>
    <numFmt numFmtId="170" formatCode="_([$€-2]* #,##0.00_);_([$€-2]* \(#,##0.00\);_([$€-2]* &quot;-&quot;??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sz val="8"/>
      <name val="Calbri"/>
    </font>
    <font>
      <vertAlign val="superscript"/>
      <sz val="8"/>
      <name val="Cal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</borders>
  <cellStyleXfs count="88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170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</cellStyleXfs>
  <cellXfs count="56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0" xfId="3" applyFont="1" applyFill="1" applyAlignment="1">
      <alignment vertical="center" wrapText="1" shrinkToFit="1"/>
    </xf>
    <xf numFmtId="3" fontId="3" fillId="0" borderId="0" xfId="4" applyNumberFormat="1" applyFont="1" applyFill="1" applyBorder="1" applyAlignment="1">
      <alignment horizontal="center"/>
    </xf>
    <xf numFmtId="167" fontId="3" fillId="0" borderId="0" xfId="6" applyNumberFormat="1" applyFont="1" applyFill="1" applyBorder="1" applyAlignment="1">
      <alignment horizontal="center" wrapText="1"/>
    </xf>
    <xf numFmtId="166" fontId="3" fillId="0" borderId="0" xfId="4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6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6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6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49" fontId="3" fillId="2" borderId="0" xfId="10" applyNumberFormat="1" applyFont="1" applyFill="1" applyAlignment="1">
      <alignment horizontal="center" vertical="center" wrapText="1"/>
    </xf>
    <xf numFmtId="0" fontId="3" fillId="0" borderId="0" xfId="3" applyFont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3" fontId="3" fillId="2" borderId="0" xfId="1" applyNumberFormat="1" applyFont="1" applyFill="1"/>
    <xf numFmtId="10" fontId="3" fillId="0" borderId="0" xfId="9" applyNumberFormat="1" applyFont="1" applyBorder="1" applyAlignment="1">
      <alignment horizontal="center"/>
    </xf>
    <xf numFmtId="0" fontId="5" fillId="2" borderId="0" xfId="3" applyFont="1" applyFill="1" applyAlignment="1">
      <alignment vertical="center" wrapText="1" shrinkToFit="1"/>
    </xf>
    <xf numFmtId="10" fontId="3" fillId="0" borderId="0" xfId="4" applyNumberFormat="1" applyFont="1" applyFill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center"/>
    </xf>
    <xf numFmtId="165" fontId="3" fillId="0" borderId="0" xfId="10" applyFont="1" applyAlignment="1">
      <alignment horizontal="center"/>
    </xf>
    <xf numFmtId="0" fontId="15" fillId="0" borderId="0" xfId="3" applyFont="1"/>
    <xf numFmtId="0" fontId="16" fillId="0" borderId="0" xfId="3" applyFont="1" applyAlignment="1">
      <alignment vertical="center" wrapText="1" shrinkToFit="1"/>
    </xf>
    <xf numFmtId="0" fontId="15" fillId="0" borderId="0" xfId="3" applyFont="1" applyAlignment="1">
      <alignment horizontal="left" vertical="center" wrapText="1" shrinkToFit="1"/>
    </xf>
    <xf numFmtId="166" fontId="15" fillId="0" borderId="0" xfId="1" applyNumberFormat="1" applyFont="1"/>
    <xf numFmtId="0" fontId="15" fillId="0" borderId="0" xfId="1" applyFont="1"/>
    <xf numFmtId="0" fontId="15" fillId="0" borderId="1" xfId="1" applyFont="1" applyBorder="1"/>
    <xf numFmtId="0" fontId="15" fillId="0" borderId="3" xfId="1" applyFont="1" applyBorder="1"/>
    <xf numFmtId="0" fontId="15" fillId="0" borderId="0" xfId="1" applyFont="1" applyAlignment="1">
      <alignment wrapText="1"/>
    </xf>
    <xf numFmtId="10" fontId="3" fillId="0" borderId="0" xfId="9" applyNumberFormat="1" applyFont="1" applyAlignment="1">
      <alignment horizontal="center"/>
    </xf>
    <xf numFmtId="15" fontId="15" fillId="0" borderId="0" xfId="27" applyNumberFormat="1" applyFont="1" applyAlignment="1">
      <alignment horizontal="left"/>
    </xf>
    <xf numFmtId="0" fontId="16" fillId="0" borderId="0" xfId="3" applyFont="1" applyAlignment="1">
      <alignment horizontal="left" vertical="center" wrapText="1" shrinkToFit="1"/>
    </xf>
    <xf numFmtId="0" fontId="15" fillId="0" borderId="0" xfId="3" applyFont="1" applyAlignment="1">
      <alignment horizontal="left" vertical="center" wrapText="1" shrinkToFit="1"/>
    </xf>
    <xf numFmtId="0" fontId="3" fillId="2" borderId="0" xfId="3" applyFont="1" applyFill="1" applyAlignment="1">
      <alignment horizontal="center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16" fillId="0" borderId="0" xfId="1" applyFont="1" applyAlignment="1">
      <alignment horizontal="left"/>
    </xf>
    <xf numFmtId="0" fontId="16" fillId="0" borderId="2" xfId="1" applyFont="1" applyBorder="1" applyAlignment="1">
      <alignment horizontal="left"/>
    </xf>
    <xf numFmtId="0" fontId="16" fillId="2" borderId="0" xfId="3" applyFont="1" applyFill="1" applyAlignment="1">
      <alignment horizontal="left" vertical="center" wrapText="1"/>
    </xf>
    <xf numFmtId="0" fontId="6" fillId="2" borderId="0" xfId="1" applyFont="1" applyFill="1" applyAlignment="1">
      <alignment horizontal="right"/>
    </xf>
    <xf numFmtId="0" fontId="15" fillId="0" borderId="0" xfId="27" applyFont="1" applyAlignment="1">
      <alignment horizontal="left"/>
    </xf>
    <xf numFmtId="0" fontId="3" fillId="2" borderId="0" xfId="1" applyFont="1" applyFill="1" applyAlignment="1">
      <alignment horizontal="right" wrapText="1"/>
    </xf>
  </cellXfs>
  <cellStyles count="88">
    <cellStyle name="Comma 2" xfId="38" xr:uid="{D2B0737A-DF34-4740-81E1-14CF89CF0958}"/>
    <cellStyle name="Comma 2 2" xfId="86" xr:uid="{8CB9172A-4F52-477B-8E23-6C5194BA2CB9}"/>
    <cellStyle name="Euro" xfId="18" xr:uid="{593CBE9F-A2D2-4FFA-8CEC-D848E42D552E}"/>
    <cellStyle name="Euro 2" xfId="19" xr:uid="{522B5ACE-19AE-4130-8F5B-20AD8F5B6562}"/>
    <cellStyle name="Euro 3" xfId="20" xr:uid="{FFD6DD54-FC43-4640-8033-26A29B0DBF2F}"/>
    <cellStyle name="Euro 4" xfId="71" xr:uid="{ABFD23A2-602F-4EE0-AAF7-888803592AE6}"/>
    <cellStyle name="Hipervínculo 2" xfId="73" xr:uid="{84C680C9-A2F2-4F8C-8F38-046CC11C7494}"/>
    <cellStyle name="Millares" xfId="10" builtinId="3"/>
    <cellStyle name="Millares 11" xfId="39" xr:uid="{3DDBD9B9-049C-41A8-BAA1-73C753C7A4A3}"/>
    <cellStyle name="Millares 11 2" xfId="58" xr:uid="{80B7D9EC-9DBE-4B90-B3F9-46EB37B42123}"/>
    <cellStyle name="Millares 2" xfId="5" xr:uid="{24DFF964-2521-410B-917A-2205CF6156F5}"/>
    <cellStyle name="Millares 2 2" xfId="40" xr:uid="{882FEE5C-98DF-4930-8D7E-17D44AC7466E}"/>
    <cellStyle name="Millares 3" xfId="21" xr:uid="{15795BD2-694D-42A1-9664-290CFD8ABC35}"/>
    <cellStyle name="Millares 3 17" xfId="59" xr:uid="{CEFD0561-B186-45EE-BAEB-59F639E203D2}"/>
    <cellStyle name="Millares 3 2" xfId="6" xr:uid="{C46D6566-3D93-4989-8252-A0D6A0F6D61D}"/>
    <cellStyle name="Millares 3 3" xfId="56" xr:uid="{93139854-5C02-4C74-BCC5-E1C7C5F5A5D0}"/>
    <cellStyle name="Millares 4" xfId="22" xr:uid="{F4755D50-E13D-4D4F-91B3-0B83C6AB9F86}"/>
    <cellStyle name="Millares 4 2" xfId="74" xr:uid="{9570A2C8-71F6-4E7D-AC47-6A139AF7E975}"/>
    <cellStyle name="Millares 4 2 2" xfId="8" xr:uid="{74F80C97-5108-488F-94EF-B36472B65854}"/>
    <cellStyle name="Millares 4 3" xfId="75" xr:uid="{78BE3CDA-164D-4685-812A-DF58830CDC60}"/>
    <cellStyle name="Millares 5" xfId="76" xr:uid="{819B8A31-6503-447D-90E2-FE7BE7ED23E3}"/>
    <cellStyle name="Millares 7" xfId="77" xr:uid="{B7A70756-6A22-4CA3-8CE3-78E814EB6DA1}"/>
    <cellStyle name="Millares 7 9" xfId="67" xr:uid="{DF92D201-5B58-463F-8098-A6DBBD912537}"/>
    <cellStyle name="Moneda 2" xfId="23" xr:uid="{A18217C8-0126-4F66-9A6E-CCBD18F9B9FC}"/>
    <cellStyle name="Moneda 2 2" xfId="41" xr:uid="{96D3059E-1E1C-45DC-8F83-DC3BD2F0E396}"/>
    <cellStyle name="Normal" xfId="0" builtinId="0"/>
    <cellStyle name="Normal 10" xfId="64" xr:uid="{3EDCF4EE-806F-45EC-A673-BDA0DE715356}"/>
    <cellStyle name="Normal 11" xfId="66" xr:uid="{1FBA33AF-48A7-4BB3-A547-DC65020DDB1B}"/>
    <cellStyle name="Normal 12" xfId="68" xr:uid="{F82AF786-A3CD-4622-AAB5-7382180A95A7}"/>
    <cellStyle name="Normal 13" xfId="69" xr:uid="{0FFEF109-C689-4BFC-97DC-4550C43A74F8}"/>
    <cellStyle name="Normal 13 2" xfId="78" xr:uid="{B7715346-9F79-41C6-BCCA-531058E9104F}"/>
    <cellStyle name="Normal 13 2 4" xfId="79" xr:uid="{E2755D9D-876D-4391-B2DA-5666ED6F9C82}"/>
    <cellStyle name="Normal 17" xfId="42" xr:uid="{88441D5B-7CA1-4475-BD2E-A8272B4A15D3}"/>
    <cellStyle name="Normal 2" xfId="2" xr:uid="{6A15E7C8-4842-4222-A932-8512F4F91247}"/>
    <cellStyle name="Normal 2 2" xfId="11" xr:uid="{2FA4ACFA-11E0-49FD-BE99-8B324A8966D5}"/>
    <cellStyle name="Normal 2 2 2" xfId="16" xr:uid="{7DA86681-8EE2-4F3F-BAB7-2E2D76576F2C}"/>
    <cellStyle name="Normal 2 2 2 2" xfId="24" xr:uid="{57FF0933-ABB0-4A44-823A-880D62E4864F}"/>
    <cellStyle name="Normal 2 3" xfId="15" xr:uid="{32D7C2AD-5114-4A43-A14B-34098D6FE9EF}"/>
    <cellStyle name="Normal 2 3 2" xfId="25" xr:uid="{4A0FC9D5-63EF-412F-B35E-B69DDC2DD82C}"/>
    <cellStyle name="Normal 2 3 3" xfId="61" xr:uid="{E2053D72-04A5-4FA2-AEE0-B7AEB5D1CB1A}"/>
    <cellStyle name="Normal 2 3 4" xfId="34" xr:uid="{981E0811-C8F9-4A51-B6B3-70DDCEE2B639}"/>
    <cellStyle name="Normal 2 4" xfId="65" xr:uid="{D25A2109-21CB-4D34-ACE3-4A637C5C505F}"/>
    <cellStyle name="Normal 2 7" xfId="43" xr:uid="{38EA5C89-FF21-47C1-A8ED-8FDB0770AC0D}"/>
    <cellStyle name="Normal 3" xfId="13" xr:uid="{A2B62B67-8E6D-4323-9C51-BDFF0F7DEB23}"/>
    <cellStyle name="Normal 3 2" xfId="3" xr:uid="{BBAECE03-2404-400B-ABE9-0BF3F9FE3967}"/>
    <cellStyle name="Normal 3 3" xfId="44" xr:uid="{1282B8AA-3016-463F-96CA-0D29027A4253}"/>
    <cellStyle name="Normal 3 3 2" xfId="87" xr:uid="{38A1FC7A-0445-444A-A49A-90F09DFD81EA}"/>
    <cellStyle name="Normal 4" xfId="14" xr:uid="{221F27F2-85F9-4925-B2C8-4D6B72CD8967}"/>
    <cellStyle name="Normal 4 2" xfId="26" xr:uid="{33034213-3FB8-40A4-9FF3-6D8E126A022A}"/>
    <cellStyle name="Normal 4 3" xfId="45" xr:uid="{AF886118-BDA0-4A0E-AB28-9A25691D563F}"/>
    <cellStyle name="Normal 4 4" xfId="60" xr:uid="{EF0E3B03-D1DC-45ED-ADBD-1136D38FF364}"/>
    <cellStyle name="Normal 4 5" xfId="33" xr:uid="{1A767FA3-CA0F-4723-B12B-A95C97CEDBA2}"/>
    <cellStyle name="Normal 4 9" xfId="80" xr:uid="{BE5CFC84-AAB5-4F2F-B188-4D8C4F610B22}"/>
    <cellStyle name="Normal 4 9 2" xfId="1" xr:uid="{69BF5472-B7B2-46B0-85B4-AEAA532EBF2F}"/>
    <cellStyle name="Normal 5" xfId="27" xr:uid="{FCE53B4B-4984-46B0-A7B5-5B1852D8AF4A}"/>
    <cellStyle name="Normal 5 2" xfId="46" xr:uid="{C8E019E2-DC38-4879-8A84-15F06DDDF615}"/>
    <cellStyle name="Normal 50 2" xfId="47" xr:uid="{F2407CDA-D436-422D-BFAB-D3FF9926E57B}"/>
    <cellStyle name="Normal 6" xfId="28" xr:uid="{96CEC2C9-DAC8-4BB7-9CC8-9D549410B1EB}"/>
    <cellStyle name="Normal 6 2" xfId="48" xr:uid="{39D5CDC0-0A59-47BD-9D98-2C4720F32F6D}"/>
    <cellStyle name="Normal 7" xfId="17" xr:uid="{2F0D0DCE-3B24-48A7-B965-EE4F9483EC6C}"/>
    <cellStyle name="Normal 7 2" xfId="49" xr:uid="{90891829-4842-4A97-AD92-60269B4669A4}"/>
    <cellStyle name="Normal 7 3" xfId="62" xr:uid="{B917475F-1418-4982-AD92-75D60A3C64A4}"/>
    <cellStyle name="Normal 7 4" xfId="35" xr:uid="{675D50AD-A5CD-4A35-9DE3-A1CA469099DF}"/>
    <cellStyle name="Normal 8" xfId="32" xr:uid="{7BC78A12-8334-44F1-A11C-6C0F23BB23B7}"/>
    <cellStyle name="Normal 8 2" xfId="50" xr:uid="{68C79DBB-4D6B-4DCC-AA61-A60EC90997BE}"/>
    <cellStyle name="Normal 9" xfId="37" xr:uid="{BD3BF3A7-3AA6-49C6-AC50-C555EB7773B8}"/>
    <cellStyle name="Normal 9 2" xfId="51" xr:uid="{4F5514E7-D5E2-4719-B97A-B04299B5E8AD}"/>
    <cellStyle name="Normal 9 2 2" xfId="54" xr:uid="{F7780044-2F18-485B-9DDC-5F33AC91B1AC}"/>
    <cellStyle name="Normal 9 2 2 5" xfId="57" xr:uid="{CE248354-6DF3-4CCE-A3EA-0909E402E9DC}"/>
    <cellStyle name="Percent 2" xfId="29" xr:uid="{52F01228-42D2-447D-84CB-C34531753134}"/>
    <cellStyle name="Percent 2 2" xfId="63" xr:uid="{337BB9B5-2049-40C8-90C7-F69D1DCE8C9D}"/>
    <cellStyle name="Percent 2 3" xfId="85" xr:uid="{9F947DBA-4B62-42F0-B31D-854B30A70F9E}"/>
    <cellStyle name="Percent 2 4" xfId="36" xr:uid="{623CE75A-C2B2-4FB8-90B9-A43C4886B31F}"/>
    <cellStyle name="Percent 3" xfId="52" xr:uid="{7641C075-1E73-4A70-92A3-D0034B46B132}"/>
    <cellStyle name="Percent 4" xfId="70" xr:uid="{968DFD8B-25C2-48DF-809C-EABBB6FA670C}"/>
    <cellStyle name="Porcentaje" xfId="9" builtinId="5"/>
    <cellStyle name="Porcentaje 2" xfId="7" xr:uid="{0BC01A50-F404-417C-B341-4AFC91703036}"/>
    <cellStyle name="Porcentaje 2 2" xfId="83" xr:uid="{22E28868-6BF8-4E9F-A430-EBB6AFBFFD22}"/>
    <cellStyle name="Porcentaje 2 3" xfId="84" xr:uid="{B8596FEF-ADF0-43E2-A165-EAC22C42ED5D}"/>
    <cellStyle name="Porcentaje 2 4" xfId="72" xr:uid="{8E616853-43B0-4943-9E9F-90CFC89D244E}"/>
    <cellStyle name="Porcentaje 3" xfId="12" xr:uid="{DC695041-081F-47C3-B26D-82521E67B3A6}"/>
    <cellStyle name="Porcentaje 4" xfId="53" xr:uid="{73831AF1-0608-4764-9356-84B8F5C94B8D}"/>
    <cellStyle name="Porcentaje 4 2" xfId="55" xr:uid="{ACA4EB6D-C9FE-4CF5-B3F5-20142D28917F}"/>
    <cellStyle name="Porcentual 2" xfId="30" xr:uid="{3027AAF6-9F7A-413C-927A-B567BAC6592D}"/>
    <cellStyle name="Porcentual 3" xfId="31" xr:uid="{DCACA75F-101C-4AC1-931F-794DE13C27B5}"/>
    <cellStyle name="Porcentual 3 2" xfId="4" xr:uid="{AF7F4FDE-4CA6-4913-9E8A-C30E565F8B4E}"/>
    <cellStyle name="Porcentual 4" xfId="81" xr:uid="{75863736-06E2-4074-AD8E-EF4E3A5419D3}"/>
    <cellStyle name="Porcentual 4 2" xfId="82" xr:uid="{FF819C61-41DE-4A23-B5EE-32F7EEEFD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3</xdr:row>
      <xdr:rowOff>123825</xdr:rowOff>
    </xdr:from>
    <xdr:to>
      <xdr:col>1</xdr:col>
      <xdr:colOff>1336170</xdr:colOff>
      <xdr:row>10</xdr:row>
      <xdr:rowOff>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3CA67F-6220-438B-BEA6-0FA19C7B8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09675"/>
          <a:ext cx="1459995" cy="1428753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0</xdr:row>
      <xdr:rowOff>47625</xdr:rowOff>
    </xdr:from>
    <xdr:to>
      <xdr:col>1</xdr:col>
      <xdr:colOff>1602108</xdr:colOff>
      <xdr:row>1</xdr:row>
      <xdr:rowOff>12574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C25740-AFCD-4770-A823-6AF1FAEEF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7625"/>
          <a:ext cx="1706883" cy="536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3</xdr:row>
      <xdr:rowOff>200025</xdr:rowOff>
    </xdr:from>
    <xdr:to>
      <xdr:col>1</xdr:col>
      <xdr:colOff>1307595</xdr:colOff>
      <xdr:row>10</xdr:row>
      <xdr:rowOff>76203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CC6C0D-6FA1-4272-AD25-E208D0E94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285875"/>
          <a:ext cx="1459995" cy="1428753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0</xdr:row>
      <xdr:rowOff>276225</xdr:rowOff>
    </xdr:from>
    <xdr:to>
      <xdr:col>2</xdr:col>
      <xdr:colOff>78108</xdr:colOff>
      <xdr:row>2</xdr:row>
      <xdr:rowOff>22099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0649AE-2983-4C2D-B30A-6ED904816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76225"/>
          <a:ext cx="1706883" cy="536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3F3D-67FC-4FDB-AA81-6A5765ADC156}">
  <sheetPr>
    <pageSetUpPr fitToPage="1"/>
  </sheetPr>
  <dimension ref="A1:M137"/>
  <sheetViews>
    <sheetView showGridLines="0" tabSelected="1" view="pageBreakPreview" zoomScaleSheetLayoutView="100" workbookViewId="0">
      <selection activeCell="D10" sqref="D10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47" t="s">
        <v>82</v>
      </c>
      <c r="B2" s="47"/>
      <c r="C2" s="47"/>
      <c r="D2" s="2"/>
      <c r="E2" s="2"/>
      <c r="F2" s="2"/>
      <c r="G2" s="2"/>
      <c r="H2" s="3" t="s">
        <v>0</v>
      </c>
      <c r="I2" s="3"/>
      <c r="J2" s="2"/>
    </row>
    <row r="3" spans="1:13" ht="23.25">
      <c r="A3" s="47" t="s">
        <v>83</v>
      </c>
      <c r="B3" s="47"/>
      <c r="C3" s="47"/>
      <c r="D3" s="4"/>
      <c r="E3" s="4"/>
      <c r="F3" s="4"/>
      <c r="G3" s="4"/>
      <c r="H3" s="9" t="s">
        <v>77</v>
      </c>
      <c r="I3" s="9"/>
      <c r="J3" s="4"/>
    </row>
    <row r="4" spans="1:13">
      <c r="A4" s="2"/>
      <c r="B4" s="2"/>
      <c r="C4" s="2"/>
      <c r="D4" s="23" t="s">
        <v>75</v>
      </c>
      <c r="E4" s="23" t="s">
        <v>61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4"/>
      <c r="B6" s="22"/>
      <c r="C6" s="25" t="s">
        <v>5</v>
      </c>
      <c r="D6" s="15">
        <f>+D7+D15+D19</f>
        <v>5261367</v>
      </c>
      <c r="E6" s="15">
        <v>5188727</v>
      </c>
      <c r="F6" s="8">
        <f t="shared" ref="F6:F19" si="0">D6/D$6</f>
        <v>1</v>
      </c>
      <c r="G6" s="15">
        <f t="shared" ref="G6:G19" si="1">D6-E6</f>
        <v>72640</v>
      </c>
      <c r="H6" s="8">
        <f t="shared" ref="H6:H19" si="2">G6/E6</f>
        <v>1.3999580243863283E-2</v>
      </c>
      <c r="I6" s="28"/>
      <c r="J6" s="28"/>
      <c r="K6" s="28"/>
      <c r="L6" s="28"/>
      <c r="M6" s="28"/>
    </row>
    <row r="7" spans="1:13">
      <c r="A7" s="48" t="s">
        <v>6</v>
      </c>
      <c r="B7" s="48"/>
      <c r="C7" s="48"/>
      <c r="D7" s="15">
        <f>+SUM(D8:D14)</f>
        <v>4987735</v>
      </c>
      <c r="E7" s="15">
        <v>4919087</v>
      </c>
      <c r="F7" s="8">
        <f t="shared" si="0"/>
        <v>0.94799222331382704</v>
      </c>
      <c r="G7" s="15">
        <f t="shared" si="1"/>
        <v>68648</v>
      </c>
      <c r="H7" s="8">
        <f t="shared" si="2"/>
        <v>1.395543522608972E-2</v>
      </c>
      <c r="I7" s="28"/>
      <c r="J7" s="28"/>
      <c r="K7" s="28"/>
      <c r="L7" s="28"/>
      <c r="M7" s="28"/>
    </row>
    <row r="8" spans="1:13">
      <c r="A8" s="26"/>
      <c r="B8" s="26"/>
      <c r="C8" s="26" t="s">
        <v>7</v>
      </c>
      <c r="D8" s="6">
        <v>99746</v>
      </c>
      <c r="E8" s="6">
        <v>97647</v>
      </c>
      <c r="F8" s="8">
        <f t="shared" si="0"/>
        <v>1.8958190903618773E-2</v>
      </c>
      <c r="G8" s="15">
        <f t="shared" si="1"/>
        <v>2099</v>
      </c>
      <c r="H8" s="8">
        <f t="shared" si="2"/>
        <v>2.1495796081804869E-2</v>
      </c>
      <c r="I8" s="28"/>
      <c r="J8" s="28"/>
      <c r="K8" s="28"/>
      <c r="L8" s="28"/>
      <c r="M8" s="28"/>
    </row>
    <row r="9" spans="1:13">
      <c r="A9" s="48" t="s">
        <v>8</v>
      </c>
      <c r="B9" s="48"/>
      <c r="C9" s="48"/>
      <c r="D9" s="6">
        <v>1487427</v>
      </c>
      <c r="E9" s="6">
        <v>1469752</v>
      </c>
      <c r="F9" s="8">
        <f t="shared" si="0"/>
        <v>0.28270732682209776</v>
      </c>
      <c r="G9" s="15">
        <f t="shared" si="1"/>
        <v>17675</v>
      </c>
      <c r="H9" s="8">
        <f t="shared" si="2"/>
        <v>1.2025838372732271E-2</v>
      </c>
      <c r="I9" s="28"/>
      <c r="J9" s="28"/>
      <c r="K9" s="28"/>
      <c r="L9" s="28"/>
      <c r="M9" s="28"/>
    </row>
    <row r="10" spans="1:13">
      <c r="A10" s="26"/>
      <c r="B10" s="26"/>
      <c r="C10" s="26" t="s">
        <v>9</v>
      </c>
      <c r="D10" s="6">
        <v>17017</v>
      </c>
      <c r="E10" s="6">
        <v>16780</v>
      </c>
      <c r="F10" s="8">
        <f t="shared" si="0"/>
        <v>3.2343305456547697E-3</v>
      </c>
      <c r="G10" s="15">
        <f t="shared" si="1"/>
        <v>237</v>
      </c>
      <c r="H10" s="8">
        <f t="shared" si="2"/>
        <v>1.4123957091775923E-2</v>
      </c>
      <c r="I10" s="28"/>
      <c r="J10" s="28"/>
      <c r="K10" s="28"/>
      <c r="L10" s="28"/>
      <c r="M10" s="28"/>
    </row>
    <row r="11" spans="1:13">
      <c r="A11" s="48" t="s">
        <v>10</v>
      </c>
      <c r="B11" s="48"/>
      <c r="C11" s="48"/>
      <c r="D11" s="6">
        <v>1584745</v>
      </c>
      <c r="E11" s="6">
        <v>1562885</v>
      </c>
      <c r="F11" s="8">
        <f t="shared" si="0"/>
        <v>0.30120404069892864</v>
      </c>
      <c r="G11" s="15">
        <f t="shared" si="1"/>
        <v>21860</v>
      </c>
      <c r="H11" s="8">
        <f t="shared" si="2"/>
        <v>1.3986953614629356E-2</v>
      </c>
      <c r="I11" s="28"/>
      <c r="J11" s="28"/>
      <c r="K11" s="28"/>
      <c r="L11" s="28"/>
      <c r="M11" s="28"/>
    </row>
    <row r="12" spans="1:13">
      <c r="A12" s="48" t="s">
        <v>11</v>
      </c>
      <c r="B12" s="48"/>
      <c r="C12" s="48"/>
      <c r="D12" s="6">
        <v>694610</v>
      </c>
      <c r="E12" s="6">
        <v>681424</v>
      </c>
      <c r="F12" s="8">
        <f t="shared" si="0"/>
        <v>0.13202082272534876</v>
      </c>
      <c r="G12" s="15">
        <f t="shared" si="1"/>
        <v>13186</v>
      </c>
      <c r="H12" s="8">
        <f t="shared" si="2"/>
        <v>1.9350653924722346E-2</v>
      </c>
      <c r="I12" s="28"/>
      <c r="J12" s="28"/>
      <c r="K12" s="28"/>
      <c r="L12" s="28"/>
      <c r="M12" s="28"/>
    </row>
    <row r="13" spans="1:13">
      <c r="A13" s="48" t="s">
        <v>12</v>
      </c>
      <c r="B13" s="48"/>
      <c r="C13" s="48"/>
      <c r="D13" s="6">
        <v>34437</v>
      </c>
      <c r="E13" s="6">
        <v>34239</v>
      </c>
      <c r="F13" s="8">
        <f t="shared" si="0"/>
        <v>6.5452571546520131E-3</v>
      </c>
      <c r="G13" s="15">
        <f t="shared" si="1"/>
        <v>198</v>
      </c>
      <c r="H13" s="8">
        <f t="shared" si="2"/>
        <v>5.7828791728730391E-3</v>
      </c>
      <c r="I13" s="28"/>
      <c r="J13" s="28"/>
      <c r="K13" s="28"/>
      <c r="L13" s="28"/>
      <c r="M13" s="28"/>
    </row>
    <row r="14" spans="1:13">
      <c r="A14" s="48" t="s">
        <v>13</v>
      </c>
      <c r="B14" s="48"/>
      <c r="C14" s="48"/>
      <c r="D14" s="6">
        <v>1069753</v>
      </c>
      <c r="E14" s="6">
        <v>1056360</v>
      </c>
      <c r="F14" s="8">
        <f t="shared" si="0"/>
        <v>0.20332225446352631</v>
      </c>
      <c r="G14" s="15">
        <f t="shared" si="1"/>
        <v>13393</v>
      </c>
      <c r="H14" s="8">
        <f t="shared" si="2"/>
        <v>1.2678442955053201E-2</v>
      </c>
      <c r="I14" s="28"/>
      <c r="J14" s="28"/>
      <c r="K14" s="28"/>
      <c r="L14" s="28"/>
      <c r="M14" s="28"/>
    </row>
    <row r="15" spans="1:13">
      <c r="A15" s="26"/>
      <c r="B15" s="26"/>
      <c r="C15" s="26" t="s">
        <v>14</v>
      </c>
      <c r="D15" s="15">
        <f>+SUM(D16:D18)</f>
        <v>163217</v>
      </c>
      <c r="E15" s="15">
        <v>159826</v>
      </c>
      <c r="F15" s="8">
        <f t="shared" si="0"/>
        <v>3.1021785783048397E-2</v>
      </c>
      <c r="G15" s="15">
        <f t="shared" si="1"/>
        <v>3391</v>
      </c>
      <c r="H15" s="8">
        <f t="shared" si="2"/>
        <v>2.1216823295333677E-2</v>
      </c>
      <c r="I15" s="28"/>
      <c r="J15" s="28"/>
      <c r="K15" s="28"/>
      <c r="L15" s="28"/>
      <c r="M15" s="28"/>
    </row>
    <row r="16" spans="1:13" ht="18.75">
      <c r="A16" s="26"/>
      <c r="B16" s="26"/>
      <c r="C16" s="26" t="s">
        <v>15</v>
      </c>
      <c r="D16" s="6">
        <v>1357</v>
      </c>
      <c r="E16" s="6">
        <v>1357</v>
      </c>
      <c r="F16" s="8">
        <f t="shared" si="0"/>
        <v>2.5791776167676574E-4</v>
      </c>
      <c r="G16" s="15">
        <f t="shared" si="1"/>
        <v>0</v>
      </c>
      <c r="H16" s="8">
        <f t="shared" si="2"/>
        <v>0</v>
      </c>
      <c r="I16" s="28"/>
      <c r="J16" s="28"/>
      <c r="K16" s="28"/>
      <c r="L16" s="28"/>
      <c r="M16" s="28"/>
    </row>
    <row r="17" spans="1:13" ht="18.75">
      <c r="A17" s="26"/>
      <c r="B17" s="26"/>
      <c r="C17" s="26" t="s">
        <v>16</v>
      </c>
      <c r="D17" s="6">
        <v>2571</v>
      </c>
      <c r="E17" s="6">
        <v>2571</v>
      </c>
      <c r="F17" s="8">
        <f t="shared" si="0"/>
        <v>4.8865627507071834E-4</v>
      </c>
      <c r="G17" s="15">
        <f t="shared" si="1"/>
        <v>0</v>
      </c>
      <c r="H17" s="8">
        <f t="shared" si="2"/>
        <v>0</v>
      </c>
      <c r="I17" s="28"/>
      <c r="J17" s="28"/>
      <c r="K17" s="28"/>
      <c r="L17" s="28"/>
      <c r="M17" s="28"/>
    </row>
    <row r="18" spans="1:13">
      <c r="A18" s="26"/>
      <c r="B18" s="26"/>
      <c r="C18" s="26" t="s">
        <v>17</v>
      </c>
      <c r="D18" s="6">
        <v>159289</v>
      </c>
      <c r="E18" s="6">
        <v>155898</v>
      </c>
      <c r="F18" s="8">
        <f t="shared" si="0"/>
        <v>3.0275211746300913E-2</v>
      </c>
      <c r="G18" s="15">
        <f t="shared" si="1"/>
        <v>3391</v>
      </c>
      <c r="H18" s="8">
        <f t="shared" si="2"/>
        <v>2.1751401557428576E-2</v>
      </c>
      <c r="I18" s="28"/>
      <c r="J18" s="28"/>
      <c r="K18" s="28"/>
      <c r="L18" s="28"/>
      <c r="M18" s="28"/>
    </row>
    <row r="19" spans="1:13">
      <c r="A19" s="26"/>
      <c r="B19" s="26"/>
      <c r="C19" s="26" t="s">
        <v>18</v>
      </c>
      <c r="D19" s="15">
        <v>110415</v>
      </c>
      <c r="E19" s="15">
        <v>109814</v>
      </c>
      <c r="F19" s="8">
        <f t="shared" si="0"/>
        <v>2.0985990903124606E-2</v>
      </c>
      <c r="G19" s="15">
        <f t="shared" si="1"/>
        <v>601</v>
      </c>
      <c r="H19" s="8">
        <f t="shared" si="2"/>
        <v>5.4728905239769064E-3</v>
      </c>
      <c r="I19" s="28"/>
      <c r="J19" s="28"/>
      <c r="K19" s="28"/>
      <c r="L19" s="28"/>
      <c r="M19" s="28"/>
    </row>
    <row r="20" spans="1:13">
      <c r="A20" s="14"/>
      <c r="B20" s="14"/>
      <c r="C20" s="14"/>
      <c r="D20" s="6"/>
      <c r="E20" s="6"/>
      <c r="F20" s="8"/>
      <c r="G20" s="15"/>
      <c r="H20" s="8"/>
      <c r="I20" s="28"/>
      <c r="J20" s="28"/>
      <c r="K20" s="28"/>
      <c r="L20" s="28"/>
      <c r="M20" s="28"/>
    </row>
    <row r="21" spans="1:13">
      <c r="B21" s="4"/>
      <c r="C21" s="14" t="s">
        <v>19</v>
      </c>
      <c r="D21" s="15">
        <f>+D22+D30+D34+D35</f>
        <v>2206846</v>
      </c>
      <c r="E21" s="15">
        <v>2184125</v>
      </c>
      <c r="F21" s="8">
        <f t="shared" ref="F21:F35" si="3">D21/D$21</f>
        <v>1</v>
      </c>
      <c r="G21" s="15">
        <f t="shared" ref="G21:G35" si="4">D21-E21</f>
        <v>22721</v>
      </c>
      <c r="H21" s="8">
        <f t="shared" ref="H21:H35" si="5">G21/E21</f>
        <v>1.0402792880444114E-2</v>
      </c>
      <c r="I21" s="28"/>
      <c r="J21" s="28"/>
      <c r="K21" s="28"/>
      <c r="L21" s="28"/>
      <c r="M21" s="28"/>
    </row>
    <row r="22" spans="1:13">
      <c r="A22" s="53" t="s">
        <v>6</v>
      </c>
      <c r="B22" s="53"/>
      <c r="C22" s="53"/>
      <c r="D22" s="15">
        <f>+SUM(D23:D29)</f>
        <v>2033781</v>
      </c>
      <c r="E22" s="15">
        <v>2013902</v>
      </c>
      <c r="F22" s="8">
        <f t="shared" si="3"/>
        <v>0.92157812552393781</v>
      </c>
      <c r="G22" s="15">
        <f t="shared" si="4"/>
        <v>19879</v>
      </c>
      <c r="H22" s="8">
        <f t="shared" si="5"/>
        <v>9.8708874612568036E-3</v>
      </c>
      <c r="I22" s="28"/>
      <c r="J22" s="28"/>
      <c r="K22" s="28"/>
      <c r="L22" s="28"/>
      <c r="M22" s="28"/>
    </row>
    <row r="23" spans="1:13">
      <c r="A23" s="16"/>
      <c r="B23" s="16"/>
      <c r="C23" s="16" t="s">
        <v>7</v>
      </c>
      <c r="D23" s="6">
        <v>49788</v>
      </c>
      <c r="E23" s="6">
        <v>50185</v>
      </c>
      <c r="F23" s="8">
        <f t="shared" si="3"/>
        <v>2.2560704281132441E-2</v>
      </c>
      <c r="G23" s="15">
        <f t="shared" si="4"/>
        <v>-397</v>
      </c>
      <c r="H23" s="8">
        <f t="shared" si="5"/>
        <v>-7.9107302978977789E-3</v>
      </c>
      <c r="I23" s="28"/>
      <c r="J23" s="28"/>
      <c r="K23" s="28"/>
      <c r="L23" s="28"/>
      <c r="M23" s="28"/>
    </row>
    <row r="24" spans="1:13">
      <c r="A24" s="53" t="s">
        <v>8</v>
      </c>
      <c r="B24" s="53"/>
      <c r="C24" s="53"/>
      <c r="D24" s="6">
        <v>541263</v>
      </c>
      <c r="E24" s="6">
        <v>534899</v>
      </c>
      <c r="F24" s="8">
        <f t="shared" si="3"/>
        <v>0.24526541498591203</v>
      </c>
      <c r="G24" s="15">
        <f t="shared" si="4"/>
        <v>6364</v>
      </c>
      <c r="H24" s="8">
        <f t="shared" si="5"/>
        <v>1.1897573186713754E-2</v>
      </c>
      <c r="I24" s="28"/>
      <c r="J24" s="28"/>
      <c r="K24" s="28"/>
      <c r="L24" s="28"/>
      <c r="M24" s="28"/>
    </row>
    <row r="25" spans="1:13">
      <c r="A25" s="16"/>
      <c r="B25" s="16"/>
      <c r="C25" s="16" t="s">
        <v>9</v>
      </c>
      <c r="D25" s="6">
        <v>8556</v>
      </c>
      <c r="E25" s="6">
        <v>8958</v>
      </c>
      <c r="F25" s="8">
        <f t="shared" si="3"/>
        <v>3.8770263081338708E-3</v>
      </c>
      <c r="G25" s="15">
        <f t="shared" si="4"/>
        <v>-402</v>
      </c>
      <c r="H25" s="8">
        <f t="shared" si="5"/>
        <v>-4.4876088412592094E-2</v>
      </c>
      <c r="I25" s="28"/>
      <c r="J25" s="28"/>
      <c r="K25" s="28"/>
      <c r="L25" s="28"/>
      <c r="M25" s="28"/>
    </row>
    <row r="26" spans="1:13">
      <c r="A26" s="53" t="s">
        <v>10</v>
      </c>
      <c r="B26" s="53"/>
      <c r="C26" s="53"/>
      <c r="D26" s="6">
        <v>679055</v>
      </c>
      <c r="E26" s="6">
        <v>672911</v>
      </c>
      <c r="F26" s="8">
        <f t="shared" si="3"/>
        <v>0.30770384521620447</v>
      </c>
      <c r="G26" s="15">
        <f t="shared" si="4"/>
        <v>6144</v>
      </c>
      <c r="H26" s="8">
        <f t="shared" si="5"/>
        <v>9.1304793650274704E-3</v>
      </c>
      <c r="I26" s="28"/>
      <c r="J26" s="28"/>
      <c r="K26" s="28"/>
      <c r="L26" s="28"/>
      <c r="M26" s="28"/>
    </row>
    <row r="27" spans="1:13">
      <c r="A27" s="53" t="s">
        <v>11</v>
      </c>
      <c r="B27" s="53"/>
      <c r="C27" s="53"/>
      <c r="D27" s="6">
        <v>312223</v>
      </c>
      <c r="E27" s="6">
        <v>305830</v>
      </c>
      <c r="F27" s="8">
        <f t="shared" si="3"/>
        <v>0.14147928763493239</v>
      </c>
      <c r="G27" s="15">
        <f t="shared" si="4"/>
        <v>6393</v>
      </c>
      <c r="H27" s="8">
        <f t="shared" si="5"/>
        <v>2.0903770068338618E-2</v>
      </c>
      <c r="I27" s="28"/>
      <c r="J27" s="28"/>
      <c r="K27" s="28"/>
      <c r="L27" s="28"/>
      <c r="M27" s="28"/>
    </row>
    <row r="28" spans="1:13">
      <c r="A28" s="53" t="s">
        <v>12</v>
      </c>
      <c r="B28" s="53"/>
      <c r="C28" s="53"/>
      <c r="D28" s="6">
        <v>15172</v>
      </c>
      <c r="E28" s="6">
        <v>15728</v>
      </c>
      <c r="F28" s="8">
        <f t="shared" si="3"/>
        <v>6.874969979781099E-3</v>
      </c>
      <c r="G28" s="15">
        <f t="shared" si="4"/>
        <v>-556</v>
      </c>
      <c r="H28" s="8">
        <f t="shared" si="5"/>
        <v>-3.5350966429298067E-2</v>
      </c>
      <c r="I28" s="28"/>
      <c r="J28" s="28"/>
      <c r="K28" s="28"/>
      <c r="L28" s="28"/>
      <c r="M28" s="28"/>
    </row>
    <row r="29" spans="1:13">
      <c r="A29" s="53" t="s">
        <v>13</v>
      </c>
      <c r="B29" s="53"/>
      <c r="C29" s="53"/>
      <c r="D29" s="6">
        <v>427724</v>
      </c>
      <c r="E29" s="6">
        <v>425391</v>
      </c>
      <c r="F29" s="8">
        <f t="shared" si="3"/>
        <v>0.19381687711784149</v>
      </c>
      <c r="G29" s="15">
        <f t="shared" si="4"/>
        <v>2333</v>
      </c>
      <c r="H29" s="8">
        <f t="shared" si="5"/>
        <v>5.4843661478498609E-3</v>
      </c>
      <c r="I29" s="28"/>
      <c r="J29" s="28"/>
      <c r="K29" s="28"/>
      <c r="L29" s="28"/>
      <c r="M29" s="28"/>
    </row>
    <row r="30" spans="1:13">
      <c r="A30" s="16"/>
      <c r="B30" s="16"/>
      <c r="C30" s="16" t="s">
        <v>14</v>
      </c>
      <c r="D30" s="15">
        <f>+SUM(D31:D33)</f>
        <v>131454</v>
      </c>
      <c r="E30" s="15">
        <v>131005</v>
      </c>
      <c r="F30" s="8">
        <f t="shared" si="3"/>
        <v>5.9566458194183013E-2</v>
      </c>
      <c r="G30" s="15">
        <f t="shared" si="4"/>
        <v>449</v>
      </c>
      <c r="H30" s="8">
        <f t="shared" si="5"/>
        <v>3.4273501011411779E-3</v>
      </c>
      <c r="I30" s="28"/>
      <c r="J30" s="28"/>
      <c r="K30" s="28"/>
      <c r="L30" s="28"/>
      <c r="M30" s="28"/>
    </row>
    <row r="31" spans="1:13" ht="18.75">
      <c r="A31" s="16"/>
      <c r="B31" s="16"/>
      <c r="C31" s="16" t="s">
        <v>15</v>
      </c>
      <c r="D31" s="6">
        <v>238</v>
      </c>
      <c r="E31" s="6">
        <v>246</v>
      </c>
      <c r="F31" s="8">
        <f t="shared" si="3"/>
        <v>1.0784622035248495E-4</v>
      </c>
      <c r="G31" s="15">
        <f t="shared" si="4"/>
        <v>-8</v>
      </c>
      <c r="H31" s="8">
        <f t="shared" si="5"/>
        <v>-3.2520325203252036E-2</v>
      </c>
      <c r="I31" s="28"/>
      <c r="J31" s="28"/>
      <c r="K31" s="28"/>
      <c r="L31" s="28"/>
      <c r="M31" s="28"/>
    </row>
    <row r="32" spans="1:13">
      <c r="A32" s="16"/>
      <c r="B32" s="16"/>
      <c r="C32" s="16" t="s">
        <v>20</v>
      </c>
      <c r="D32" s="6">
        <v>1228</v>
      </c>
      <c r="E32" s="6">
        <v>1238</v>
      </c>
      <c r="F32" s="8">
        <f t="shared" si="3"/>
        <v>5.5645024618845179E-4</v>
      </c>
      <c r="G32" s="15">
        <f t="shared" si="4"/>
        <v>-10</v>
      </c>
      <c r="H32" s="8">
        <f t="shared" si="5"/>
        <v>-8.0775444264943458E-3</v>
      </c>
      <c r="I32" s="28"/>
      <c r="J32" s="28"/>
      <c r="K32" s="28"/>
      <c r="L32" s="28"/>
      <c r="M32" s="28"/>
    </row>
    <row r="33" spans="1:13">
      <c r="A33" s="16"/>
      <c r="B33" s="16"/>
      <c r="C33" s="16" t="s">
        <v>17</v>
      </c>
      <c r="D33" s="6">
        <v>129988</v>
      </c>
      <c r="E33" s="6">
        <v>129521</v>
      </c>
      <c r="F33" s="8">
        <f t="shared" si="3"/>
        <v>5.8902161727642073E-2</v>
      </c>
      <c r="G33" s="15">
        <f t="shared" si="4"/>
        <v>467</v>
      </c>
      <c r="H33" s="8">
        <f t="shared" si="5"/>
        <v>3.6055929154345627E-3</v>
      </c>
      <c r="I33" s="28"/>
      <c r="J33" s="28"/>
      <c r="K33" s="28"/>
      <c r="L33" s="28"/>
      <c r="M33" s="28"/>
    </row>
    <row r="34" spans="1:13">
      <c r="A34" s="16"/>
      <c r="B34" s="16"/>
      <c r="C34" s="16" t="s">
        <v>18</v>
      </c>
      <c r="D34" s="15">
        <v>24394</v>
      </c>
      <c r="E34" s="15">
        <v>24602</v>
      </c>
      <c r="F34" s="8">
        <f t="shared" si="3"/>
        <v>1.1053784450750075E-2</v>
      </c>
      <c r="G34" s="15">
        <f t="shared" si="4"/>
        <v>-208</v>
      </c>
      <c r="H34" s="8">
        <f t="shared" si="5"/>
        <v>-8.454597187220551E-3</v>
      </c>
      <c r="I34" s="28"/>
      <c r="J34" s="28"/>
      <c r="K34" s="28"/>
      <c r="L34" s="28"/>
      <c r="M34" s="28"/>
    </row>
    <row r="35" spans="1:13" ht="18.75">
      <c r="A35" s="53" t="s">
        <v>21</v>
      </c>
      <c r="B35" s="53"/>
      <c r="C35" s="53"/>
      <c r="D35" s="6">
        <v>17217</v>
      </c>
      <c r="E35" s="6">
        <v>14616</v>
      </c>
      <c r="F35" s="8">
        <f t="shared" si="3"/>
        <v>7.8016318311291315E-3</v>
      </c>
      <c r="G35" s="15">
        <f t="shared" si="4"/>
        <v>2601</v>
      </c>
      <c r="H35" s="8">
        <f t="shared" si="5"/>
        <v>0.17795566502463053</v>
      </c>
      <c r="I35" s="28"/>
      <c r="J35" s="28"/>
      <c r="K35" s="28"/>
      <c r="L35" s="28"/>
      <c r="M35" s="28"/>
    </row>
    <row r="36" spans="1:13">
      <c r="A36" s="14"/>
      <c r="B36" s="14"/>
      <c r="C36" s="14"/>
      <c r="D36" s="15"/>
      <c r="E36" s="15"/>
      <c r="F36" s="8"/>
      <c r="G36" s="15"/>
      <c r="H36" s="8"/>
      <c r="I36" s="28"/>
      <c r="J36" s="28"/>
      <c r="K36" s="28"/>
      <c r="L36" s="28"/>
      <c r="M36" s="28"/>
    </row>
    <row r="37" spans="1:13" ht="18.75">
      <c r="A37" s="49" t="s">
        <v>22</v>
      </c>
      <c r="B37" s="49"/>
      <c r="C37" s="49"/>
      <c r="D37" s="31">
        <f>+D21/D6</f>
        <v>0.41944346402750465</v>
      </c>
      <c r="E37" s="31">
        <v>0.42093658039823639</v>
      </c>
      <c r="F37" s="7" t="s">
        <v>23</v>
      </c>
      <c r="G37" s="17">
        <f>D37-E37</f>
        <v>-1.4931163707317396E-3</v>
      </c>
      <c r="H37" s="8">
        <f>G37/E37</f>
        <v>-3.5471290457083672E-3</v>
      </c>
      <c r="I37" s="28"/>
      <c r="J37" s="28"/>
      <c r="K37" s="28"/>
      <c r="L37" s="28"/>
      <c r="M37" s="28"/>
    </row>
    <row r="38" spans="1:13" ht="17.25" customHeight="1">
      <c r="A38" s="55" t="s">
        <v>24</v>
      </c>
      <c r="B38" s="55"/>
      <c r="C38" s="55"/>
      <c r="D38" s="32">
        <f>+D21/3112274</f>
        <v>0.70907831379884934</v>
      </c>
      <c r="E38" s="32">
        <v>0.70154456239326068</v>
      </c>
      <c r="F38" s="7" t="s">
        <v>23</v>
      </c>
      <c r="G38" s="17">
        <f>D38-E38</f>
        <v>7.5337514055886512E-3</v>
      </c>
      <c r="H38" s="8">
        <f>G38/E38</f>
        <v>1.0738806641003512E-2</v>
      </c>
      <c r="I38" s="28"/>
      <c r="J38" s="28"/>
      <c r="K38" s="28"/>
      <c r="L38" s="28"/>
      <c r="M38" s="28"/>
    </row>
    <row r="39" spans="1:13">
      <c r="A39" s="4"/>
      <c r="B39" s="4"/>
      <c r="C39" s="4"/>
      <c r="D39" s="33"/>
      <c r="E39" s="33"/>
      <c r="F39" s="18"/>
      <c r="G39" s="15"/>
      <c r="H39" s="19"/>
      <c r="I39" s="28"/>
      <c r="J39" s="28"/>
      <c r="K39" s="28"/>
      <c r="L39" s="28"/>
      <c r="M39" s="28"/>
    </row>
    <row r="40" spans="1:13" ht="18.75">
      <c r="B40" s="4"/>
      <c r="C40" s="14" t="s">
        <v>25</v>
      </c>
      <c r="D40" s="20">
        <f>+D41+D49+D53+D59+D60+D61+D54+D62</f>
        <v>8448249200.4399996</v>
      </c>
      <c r="E40" s="20">
        <v>8341920995.0600004</v>
      </c>
      <c r="F40" s="8">
        <f t="shared" ref="F40:F62" si="6">D40/D$40</f>
        <v>1</v>
      </c>
      <c r="G40" s="15">
        <f t="shared" ref="G40:G62" si="7">D40-E40</f>
        <v>106328205.37999916</v>
      </c>
      <c r="H40" s="8">
        <f t="shared" ref="H40:H62" si="8">G40/E40</f>
        <v>1.2746249388236311E-2</v>
      </c>
      <c r="I40" s="28"/>
      <c r="J40" s="28"/>
      <c r="K40" s="28"/>
      <c r="L40" s="28"/>
      <c r="M40" s="28"/>
    </row>
    <row r="41" spans="1:13">
      <c r="A41" s="48" t="s">
        <v>26</v>
      </c>
      <c r="B41" s="48"/>
      <c r="C41" s="48"/>
      <c r="D41" s="20">
        <f>+SUM(D42:D48)</f>
        <v>6594492880.2799997</v>
      </c>
      <c r="E41" s="20">
        <v>6493815589.0600004</v>
      </c>
      <c r="F41" s="8">
        <f t="shared" si="6"/>
        <v>0.7805750900359979</v>
      </c>
      <c r="G41" s="15">
        <f t="shared" si="7"/>
        <v>100677291.21999931</v>
      </c>
      <c r="H41" s="8">
        <f t="shared" si="8"/>
        <v>1.5503564867103449E-2</v>
      </c>
      <c r="I41" s="28"/>
      <c r="J41" s="28"/>
      <c r="K41" s="28"/>
      <c r="L41" s="28"/>
      <c r="M41" s="28"/>
    </row>
    <row r="42" spans="1:13">
      <c r="A42" s="16"/>
      <c r="B42" s="16"/>
      <c r="C42" s="16" t="s">
        <v>7</v>
      </c>
      <c r="D42" s="20">
        <v>147629618.98000002</v>
      </c>
      <c r="E42" s="20">
        <v>145258466.40000001</v>
      </c>
      <c r="F42" s="8">
        <f t="shared" si="6"/>
        <v>1.7474581475687437E-2</v>
      </c>
      <c r="G42" s="15">
        <f t="shared" si="7"/>
        <v>2371152.5800000131</v>
      </c>
      <c r="H42" s="8">
        <f t="shared" si="8"/>
        <v>1.6323679016894899E-2</v>
      </c>
      <c r="I42" s="28"/>
      <c r="J42" s="28"/>
      <c r="K42" s="28"/>
      <c r="L42" s="28"/>
      <c r="M42" s="28"/>
    </row>
    <row r="43" spans="1:13">
      <c r="A43" s="53" t="s">
        <v>8</v>
      </c>
      <c r="B43" s="53"/>
      <c r="C43" s="53"/>
      <c r="D43" s="20">
        <v>1606621653.1799998</v>
      </c>
      <c r="E43" s="20">
        <v>1583333773.23</v>
      </c>
      <c r="F43" s="8">
        <f t="shared" si="6"/>
        <v>0.19017214277916</v>
      </c>
      <c r="G43" s="15">
        <f t="shared" si="7"/>
        <v>23287879.949999809</v>
      </c>
      <c r="H43" s="8">
        <f t="shared" si="8"/>
        <v>1.4708130618910848E-2</v>
      </c>
      <c r="I43" s="28"/>
      <c r="J43" s="28"/>
      <c r="K43" s="28"/>
      <c r="L43" s="28"/>
      <c r="M43" s="28"/>
    </row>
    <row r="44" spans="1:13">
      <c r="A44" s="16"/>
      <c r="B44" s="16"/>
      <c r="C44" s="16" t="s">
        <v>9</v>
      </c>
      <c r="D44" s="20">
        <v>48881224.75</v>
      </c>
      <c r="E44" s="20">
        <v>51956385.880000003</v>
      </c>
      <c r="F44" s="8">
        <f t="shared" si="6"/>
        <v>5.7859591484889176E-3</v>
      </c>
      <c r="G44" s="15">
        <f t="shared" si="7"/>
        <v>-3075161.1300000027</v>
      </c>
      <c r="H44" s="8">
        <f t="shared" si="8"/>
        <v>-5.9187356432036771E-2</v>
      </c>
      <c r="I44" s="28"/>
      <c r="J44" s="28"/>
      <c r="K44" s="28"/>
      <c r="L44" s="28"/>
      <c r="M44" s="28"/>
    </row>
    <row r="45" spans="1:13">
      <c r="A45" s="53" t="s">
        <v>10</v>
      </c>
      <c r="B45" s="53"/>
      <c r="C45" s="53"/>
      <c r="D45" s="20">
        <v>2263365263.2800002</v>
      </c>
      <c r="E45" s="20">
        <v>2239712035.4400001</v>
      </c>
      <c r="F45" s="8">
        <f t="shared" si="6"/>
        <v>0.26790938685403837</v>
      </c>
      <c r="G45" s="15">
        <f t="shared" si="7"/>
        <v>23653227.840000153</v>
      </c>
      <c r="H45" s="8">
        <f t="shared" si="8"/>
        <v>1.0560834368759993E-2</v>
      </c>
      <c r="I45" s="28"/>
      <c r="J45" s="28"/>
      <c r="K45" s="28"/>
      <c r="L45" s="28"/>
      <c r="M45" s="28"/>
    </row>
    <row r="46" spans="1:13">
      <c r="A46" s="53" t="s">
        <v>11</v>
      </c>
      <c r="B46" s="53"/>
      <c r="C46" s="53"/>
      <c r="D46" s="20">
        <v>1053512183.0899999</v>
      </c>
      <c r="E46" s="20">
        <v>1015448839.08</v>
      </c>
      <c r="F46" s="8">
        <f t="shared" si="6"/>
        <v>0.12470183562235962</v>
      </c>
      <c r="G46" s="15">
        <f t="shared" si="7"/>
        <v>38063344.009999871</v>
      </c>
      <c r="H46" s="8">
        <f t="shared" si="8"/>
        <v>3.7484255774505967E-2</v>
      </c>
      <c r="I46" s="28"/>
      <c r="J46" s="28"/>
      <c r="K46" s="28"/>
      <c r="L46" s="28"/>
      <c r="M46" s="28"/>
    </row>
    <row r="47" spans="1:13">
      <c r="A47" s="53" t="s">
        <v>12</v>
      </c>
      <c r="B47" s="53"/>
      <c r="C47" s="53"/>
      <c r="D47" s="20">
        <v>45901628.329999998</v>
      </c>
      <c r="E47" s="20">
        <v>46760582.579999998</v>
      </c>
      <c r="F47" s="8">
        <f t="shared" si="6"/>
        <v>5.4332711122689614E-3</v>
      </c>
      <c r="G47" s="15">
        <f t="shared" si="7"/>
        <v>-858954.25</v>
      </c>
      <c r="H47" s="8">
        <f t="shared" si="8"/>
        <v>-1.8369194792012364E-2</v>
      </c>
      <c r="I47" s="28"/>
      <c r="J47" s="28"/>
      <c r="K47" s="28"/>
      <c r="L47" s="28"/>
      <c r="M47" s="28"/>
    </row>
    <row r="48" spans="1:13">
      <c r="A48" s="53" t="s">
        <v>13</v>
      </c>
      <c r="B48" s="53"/>
      <c r="C48" s="53"/>
      <c r="D48" s="20">
        <v>1428581308.6700001</v>
      </c>
      <c r="E48" s="20">
        <v>1411345506.45</v>
      </c>
      <c r="F48" s="8">
        <f t="shared" si="6"/>
        <v>0.1690979130439946</v>
      </c>
      <c r="G48" s="15">
        <f t="shared" si="7"/>
        <v>17235802.220000029</v>
      </c>
      <c r="H48" s="8">
        <f t="shared" si="8"/>
        <v>1.2212319478986943E-2</v>
      </c>
      <c r="I48" s="28"/>
      <c r="J48" s="28"/>
      <c r="K48" s="28"/>
      <c r="L48" s="28"/>
      <c r="M48" s="28"/>
    </row>
    <row r="49" spans="1:13">
      <c r="A49" s="53" t="s">
        <v>14</v>
      </c>
      <c r="B49" s="53"/>
      <c r="C49" s="53"/>
      <c r="D49" s="20">
        <f>+SUM(D50:D52)</f>
        <v>1200747584.4400001</v>
      </c>
      <c r="E49" s="20">
        <v>1213291176.23</v>
      </c>
      <c r="F49" s="8">
        <f t="shared" si="6"/>
        <v>0.14212975445580642</v>
      </c>
      <c r="G49" s="15">
        <f t="shared" si="7"/>
        <v>-12543591.789999962</v>
      </c>
      <c r="H49" s="8">
        <f t="shared" si="8"/>
        <v>-1.0338484310893983E-2</v>
      </c>
      <c r="I49" s="28"/>
      <c r="J49" s="28"/>
      <c r="K49" s="28"/>
      <c r="L49" s="28"/>
      <c r="M49" s="28"/>
    </row>
    <row r="50" spans="1:13">
      <c r="A50" s="16"/>
      <c r="B50" s="16"/>
      <c r="C50" s="16" t="s">
        <v>27</v>
      </c>
      <c r="D50" s="20">
        <v>10651747.119999999</v>
      </c>
      <c r="E50" s="20">
        <v>21320045.02</v>
      </c>
      <c r="F50" s="8">
        <f t="shared" si="6"/>
        <v>1.2608230258460223E-3</v>
      </c>
      <c r="G50" s="15">
        <f t="shared" si="7"/>
        <v>-10668297.9</v>
      </c>
      <c r="H50" s="8">
        <f t="shared" si="8"/>
        <v>-0.5003881506813066</v>
      </c>
      <c r="I50" s="28"/>
      <c r="J50" s="28"/>
      <c r="K50" s="28"/>
      <c r="L50" s="28"/>
      <c r="M50" s="28"/>
    </row>
    <row r="51" spans="1:13">
      <c r="A51" s="16"/>
      <c r="B51" s="16"/>
      <c r="C51" s="16" t="s">
        <v>20</v>
      </c>
      <c r="D51" s="20">
        <v>24309966.079999998</v>
      </c>
      <c r="E51" s="20">
        <v>24247242.279999997</v>
      </c>
      <c r="F51" s="8">
        <f t="shared" si="6"/>
        <v>2.8775152701146522E-3</v>
      </c>
      <c r="G51" s="15">
        <f t="shared" si="7"/>
        <v>62723.800000000745</v>
      </c>
      <c r="H51" s="8">
        <f t="shared" si="8"/>
        <v>2.586842630418949E-3</v>
      </c>
      <c r="I51" s="28"/>
      <c r="J51" s="28"/>
      <c r="K51" s="28"/>
      <c r="L51" s="28"/>
      <c r="M51" s="28"/>
    </row>
    <row r="52" spans="1:13">
      <c r="A52" s="16"/>
      <c r="B52" s="16"/>
      <c r="C52" s="16" t="s">
        <v>17</v>
      </c>
      <c r="D52" s="20">
        <v>1165785871.24</v>
      </c>
      <c r="E52" s="20">
        <v>1167723888.9300001</v>
      </c>
      <c r="F52" s="8">
        <f t="shared" si="6"/>
        <v>0.13799141615984575</v>
      </c>
      <c r="G52" s="15">
        <f t="shared" si="7"/>
        <v>-1938017.6900000572</v>
      </c>
      <c r="H52" s="8">
        <f t="shared" si="8"/>
        <v>-1.6596540572411231E-3</v>
      </c>
      <c r="I52" s="28"/>
      <c r="J52" s="28"/>
      <c r="K52" s="28"/>
      <c r="L52" s="28"/>
      <c r="M52" s="28"/>
    </row>
    <row r="53" spans="1:13">
      <c r="A53" s="16"/>
      <c r="B53" s="16"/>
      <c r="C53" s="16" t="s">
        <v>18</v>
      </c>
      <c r="D53" s="20">
        <v>111680819.68000001</v>
      </c>
      <c r="E53" s="20">
        <v>110683520.82000001</v>
      </c>
      <c r="F53" s="8">
        <f t="shared" si="6"/>
        <v>1.3219404048140941E-2</v>
      </c>
      <c r="G53" s="15">
        <f t="shared" si="7"/>
        <v>997298.8599999994</v>
      </c>
      <c r="H53" s="8">
        <f t="shared" si="8"/>
        <v>9.0103644391820985E-3</v>
      </c>
      <c r="I53" s="28"/>
      <c r="J53" s="28"/>
      <c r="K53" s="28"/>
      <c r="L53" s="28"/>
      <c r="M53" s="28"/>
    </row>
    <row r="54" spans="1:13">
      <c r="A54" s="53" t="s">
        <v>28</v>
      </c>
      <c r="B54" s="53"/>
      <c r="C54" s="53"/>
      <c r="D54" s="20">
        <v>324211875.13</v>
      </c>
      <c r="E54" s="20">
        <v>318975392.44999999</v>
      </c>
      <c r="F54" s="8">
        <f t="shared" si="6"/>
        <v>3.8376220615404487E-2</v>
      </c>
      <c r="G54" s="15">
        <f t="shared" si="7"/>
        <v>5236482.6800000072</v>
      </c>
      <c r="H54" s="8">
        <f t="shared" si="8"/>
        <v>1.6416572575644172E-2</v>
      </c>
      <c r="I54" s="28"/>
      <c r="J54" s="28"/>
      <c r="K54" s="28"/>
      <c r="L54" s="28"/>
      <c r="M54" s="28"/>
    </row>
    <row r="55" spans="1:13">
      <c r="A55" s="53" t="s">
        <v>29</v>
      </c>
      <c r="B55" s="53"/>
      <c r="C55" s="53"/>
      <c r="D55" s="20">
        <v>759695360.39999998</v>
      </c>
      <c r="E55" s="20">
        <v>748072131.48000002</v>
      </c>
      <c r="F55" s="8">
        <f t="shared" si="6"/>
        <v>8.9923408078496747E-2</v>
      </c>
      <c r="G55" s="15">
        <f t="shared" si="7"/>
        <v>11623228.919999957</v>
      </c>
      <c r="H55" s="8">
        <f t="shared" si="8"/>
        <v>1.5537577769411543E-2</v>
      </c>
      <c r="I55" s="28"/>
      <c r="J55" s="28"/>
      <c r="K55" s="28"/>
      <c r="L55" s="28"/>
      <c r="M55" s="28"/>
    </row>
    <row r="56" spans="1:13" ht="18.75">
      <c r="A56" s="53" t="s">
        <v>30</v>
      </c>
      <c r="B56" s="53"/>
      <c r="C56" s="53"/>
      <c r="D56" s="20">
        <v>45051409.829999998</v>
      </c>
      <c r="E56" s="20">
        <v>45400488.929999992</v>
      </c>
      <c r="F56" s="8">
        <f t="shared" si="6"/>
        <v>5.3326326865042809E-3</v>
      </c>
      <c r="G56" s="15">
        <f t="shared" si="7"/>
        <v>-349079.09999999404</v>
      </c>
      <c r="H56" s="8">
        <f t="shared" si="8"/>
        <v>-7.6888841558119779E-3</v>
      </c>
      <c r="I56" s="28"/>
      <c r="J56" s="28"/>
      <c r="K56" s="28"/>
      <c r="L56" s="28"/>
      <c r="M56" s="28"/>
    </row>
    <row r="57" spans="1:13">
      <c r="A57" s="53" t="s">
        <v>31</v>
      </c>
      <c r="B57" s="53"/>
      <c r="C57" s="53"/>
      <c r="D57" s="20">
        <v>468.69999999999993</v>
      </c>
      <c r="E57" s="20">
        <v>45.36</v>
      </c>
      <c r="F57" s="8">
        <f t="shared" si="6"/>
        <v>5.5478950594353821E-8</v>
      </c>
      <c r="G57" s="15">
        <f t="shared" si="7"/>
        <v>423.33999999999992</v>
      </c>
      <c r="H57" s="8">
        <f t="shared" si="8"/>
        <v>9.3328924162257483</v>
      </c>
      <c r="I57" s="28"/>
      <c r="J57" s="28"/>
      <c r="K57" s="28"/>
      <c r="L57" s="28"/>
      <c r="M57" s="28"/>
    </row>
    <row r="58" spans="1:13">
      <c r="A58" s="53" t="s">
        <v>32</v>
      </c>
      <c r="B58" s="53"/>
      <c r="C58" s="53"/>
      <c r="D58" s="20">
        <v>5416234.3000000007</v>
      </c>
      <c r="E58" s="20">
        <v>4784873.3199999994</v>
      </c>
      <c r="F58" s="8">
        <f t="shared" si="6"/>
        <v>6.4110730773873404E-4</v>
      </c>
      <c r="G58" s="15">
        <f t="shared" si="7"/>
        <v>631360.98000000138</v>
      </c>
      <c r="H58" s="8">
        <f t="shared" si="8"/>
        <v>0.13194936161862722</v>
      </c>
      <c r="I58" s="28"/>
      <c r="J58" s="28"/>
      <c r="K58" s="28"/>
      <c r="L58" s="28"/>
      <c r="M58" s="28"/>
    </row>
    <row r="59" spans="1:13">
      <c r="A59" s="53" t="s">
        <v>33</v>
      </c>
      <c r="B59" s="53"/>
      <c r="C59" s="53"/>
      <c r="D59" s="20">
        <v>36022282.950000003</v>
      </c>
      <c r="E59" s="20">
        <v>35332731.039999999</v>
      </c>
      <c r="F59" s="8">
        <f t="shared" si="6"/>
        <v>4.2638755196903874E-3</v>
      </c>
      <c r="G59" s="15">
        <f t="shared" si="7"/>
        <v>689551.91000000387</v>
      </c>
      <c r="H59" s="8">
        <f t="shared" si="8"/>
        <v>1.9515952764007E-2</v>
      </c>
      <c r="I59" s="28"/>
      <c r="J59" s="28"/>
      <c r="K59" s="28"/>
      <c r="L59" s="28"/>
      <c r="M59" s="28"/>
    </row>
    <row r="60" spans="1:13">
      <c r="A60" s="53" t="s">
        <v>34</v>
      </c>
      <c r="B60" s="53"/>
      <c r="C60" s="53"/>
      <c r="D60" s="20">
        <v>72042199.459999993</v>
      </c>
      <c r="E60" s="20">
        <v>70663075.719999999</v>
      </c>
      <c r="F60" s="8">
        <f t="shared" si="6"/>
        <v>8.5274709292722933E-3</v>
      </c>
      <c r="G60" s="15">
        <f t="shared" si="7"/>
        <v>1379123.7399999946</v>
      </c>
      <c r="H60" s="8">
        <f t="shared" si="8"/>
        <v>1.9516893737610924E-2</v>
      </c>
      <c r="I60" s="28"/>
      <c r="J60" s="28"/>
      <c r="K60" s="28"/>
      <c r="L60" s="28"/>
      <c r="M60" s="28"/>
    </row>
    <row r="61" spans="1:13">
      <c r="A61" s="53" t="s">
        <v>35</v>
      </c>
      <c r="B61" s="53"/>
      <c r="C61" s="53"/>
      <c r="D61" s="20">
        <v>56737979.670000002</v>
      </c>
      <c r="E61" s="20">
        <v>55821577.289999999</v>
      </c>
      <c r="F61" s="8">
        <f t="shared" si="6"/>
        <v>6.7159453188294907E-3</v>
      </c>
      <c r="G61" s="15">
        <f t="shared" si="7"/>
        <v>916402.38000000268</v>
      </c>
      <c r="H61" s="8">
        <f t="shared" si="8"/>
        <v>1.6416633575923142E-2</v>
      </c>
      <c r="I61" s="28"/>
      <c r="J61" s="28"/>
      <c r="K61" s="28"/>
      <c r="L61" s="28"/>
      <c r="M61" s="28"/>
    </row>
    <row r="62" spans="1:13" ht="18.75">
      <c r="A62" s="53" t="s">
        <v>21</v>
      </c>
      <c r="B62" s="53"/>
      <c r="C62" s="53"/>
      <c r="D62" s="20">
        <v>52313578.829999998</v>
      </c>
      <c r="E62" s="20">
        <v>43337932.450000003</v>
      </c>
      <c r="F62" s="8">
        <f t="shared" si="6"/>
        <v>6.1922390768581279E-3</v>
      </c>
      <c r="G62" s="15">
        <f t="shared" si="7"/>
        <v>8975646.3799999952</v>
      </c>
      <c r="H62" s="8">
        <f t="shared" si="8"/>
        <v>0.20710831995401283</v>
      </c>
      <c r="I62" s="28"/>
      <c r="J62" s="28"/>
      <c r="K62" s="28"/>
      <c r="L62" s="28"/>
      <c r="M62" s="28"/>
    </row>
    <row r="63" spans="1:13">
      <c r="A63" s="4"/>
      <c r="B63" s="4"/>
      <c r="C63" s="4"/>
      <c r="D63" s="33" t="s">
        <v>36</v>
      </c>
      <c r="E63" s="33" t="s">
        <v>36</v>
      </c>
      <c r="F63" s="8"/>
      <c r="G63" s="15"/>
      <c r="H63" s="19"/>
      <c r="I63" s="28"/>
      <c r="J63" s="28"/>
      <c r="K63" s="28"/>
      <c r="L63" s="28"/>
      <c r="M63" s="28"/>
    </row>
    <row r="64" spans="1:13">
      <c r="B64" s="4"/>
      <c r="C64" s="14" t="s">
        <v>37</v>
      </c>
      <c r="D64" s="20">
        <f>+D65+D72</f>
        <v>7115838582.1199989</v>
      </c>
      <c r="E64" s="20">
        <v>7037860729.04</v>
      </c>
      <c r="F64" s="8">
        <f t="shared" ref="F64:F78" si="9">D64/D$64</f>
        <v>1</v>
      </c>
      <c r="G64" s="15">
        <f t="shared" ref="G64:G78" si="10">D64-E64</f>
        <v>77977853.07999897</v>
      </c>
      <c r="H64" s="8">
        <f t="shared" ref="H64:H78" si="11">G64/E64</f>
        <v>1.1079766435025142E-2</v>
      </c>
      <c r="I64" s="28"/>
      <c r="J64" s="28"/>
      <c r="K64" s="28"/>
      <c r="L64" s="28"/>
      <c r="M64" s="28"/>
    </row>
    <row r="65" spans="1:13">
      <c r="A65" s="53" t="s">
        <v>38</v>
      </c>
      <c r="B65" s="53"/>
      <c r="C65" s="53"/>
      <c r="D65" s="20">
        <f>+D66+D67+D71</f>
        <v>6756626174.6299992</v>
      </c>
      <c r="E65" s="20">
        <v>6653775917.0799999</v>
      </c>
      <c r="F65" s="8">
        <f t="shared" si="9"/>
        <v>0.94951931478707308</v>
      </c>
      <c r="G65" s="15">
        <f t="shared" si="10"/>
        <v>102850257.54999924</v>
      </c>
      <c r="H65" s="8">
        <f t="shared" si="11"/>
        <v>1.5457427306198632E-2</v>
      </c>
      <c r="I65" s="28"/>
      <c r="J65" s="28"/>
      <c r="K65" s="28"/>
      <c r="L65" s="28"/>
      <c r="M65" s="28"/>
    </row>
    <row r="66" spans="1:13">
      <c r="A66" s="53" t="s">
        <v>39</v>
      </c>
      <c r="B66" s="53"/>
      <c r="C66" s="53"/>
      <c r="D66" s="20">
        <v>5922661623.9899998</v>
      </c>
      <c r="E66" s="20">
        <v>5816076862.6300001</v>
      </c>
      <c r="F66" s="8">
        <f t="shared" si="9"/>
        <v>0.83232096338889694</v>
      </c>
      <c r="G66" s="15">
        <f t="shared" si="10"/>
        <v>106584761.35999966</v>
      </c>
      <c r="H66" s="8">
        <f t="shared" si="11"/>
        <v>1.8325885967023236E-2</v>
      </c>
      <c r="I66" s="28"/>
      <c r="J66" s="28"/>
      <c r="K66" s="28"/>
      <c r="L66" s="28"/>
      <c r="M66" s="28"/>
    </row>
    <row r="67" spans="1:13">
      <c r="A67" s="53" t="s">
        <v>14</v>
      </c>
      <c r="B67" s="53"/>
      <c r="C67" s="53"/>
      <c r="D67" s="20">
        <f>+SUM(D68:D70)</f>
        <v>734042535.02999997</v>
      </c>
      <c r="E67" s="20">
        <v>739107027.76999998</v>
      </c>
      <c r="F67" s="8">
        <f t="shared" si="9"/>
        <v>0.10315615321494674</v>
      </c>
      <c r="G67" s="15">
        <f t="shared" si="10"/>
        <v>-5064492.7400000095</v>
      </c>
      <c r="H67" s="8">
        <f t="shared" si="11"/>
        <v>-6.8521777627799946E-3</v>
      </c>
      <c r="I67" s="28"/>
      <c r="J67" s="28"/>
      <c r="K67" s="28"/>
      <c r="L67" s="28"/>
      <c r="M67" s="28"/>
    </row>
    <row r="68" spans="1:13">
      <c r="A68" s="16"/>
      <c r="B68" s="16"/>
      <c r="C68" s="16" t="s">
        <v>27</v>
      </c>
      <c r="D68" s="20">
        <v>4020349.44</v>
      </c>
      <c r="E68" s="20">
        <v>7909159.8799999999</v>
      </c>
      <c r="F68" s="8">
        <f t="shared" si="9"/>
        <v>5.649860369376493E-4</v>
      </c>
      <c r="G68" s="15">
        <f t="shared" si="10"/>
        <v>-3888810.44</v>
      </c>
      <c r="H68" s="8">
        <f t="shared" si="11"/>
        <v>-0.49168438860790864</v>
      </c>
      <c r="I68" s="28"/>
      <c r="J68" s="28"/>
      <c r="K68" s="28"/>
      <c r="L68" s="28"/>
      <c r="M68" s="28"/>
    </row>
    <row r="69" spans="1:13">
      <c r="A69" s="16"/>
      <c r="B69" s="16"/>
      <c r="C69" s="16" t="s">
        <v>20</v>
      </c>
      <c r="D69" s="20">
        <v>12614902.619999999</v>
      </c>
      <c r="E69" s="20">
        <v>12592672.83</v>
      </c>
      <c r="F69" s="8">
        <f t="shared" si="9"/>
        <v>1.7727921276485283E-3</v>
      </c>
      <c r="G69" s="15">
        <f t="shared" si="10"/>
        <v>22229.789999999106</v>
      </c>
      <c r="H69" s="8">
        <f t="shared" si="11"/>
        <v>1.7652956048409547E-3</v>
      </c>
      <c r="I69" s="28"/>
      <c r="J69" s="28"/>
      <c r="K69" s="28"/>
      <c r="L69" s="28"/>
      <c r="M69" s="28"/>
    </row>
    <row r="70" spans="1:13">
      <c r="A70" s="53" t="s">
        <v>17</v>
      </c>
      <c r="B70" s="53"/>
      <c r="C70" s="53"/>
      <c r="D70" s="20">
        <v>717407282.97000003</v>
      </c>
      <c r="E70" s="20">
        <v>718605195.05999994</v>
      </c>
      <c r="F70" s="8">
        <f t="shared" si="9"/>
        <v>0.10081837505036056</v>
      </c>
      <c r="G70" s="15">
        <f t="shared" si="10"/>
        <v>-1197912.0899999142</v>
      </c>
      <c r="H70" s="8">
        <f t="shared" si="11"/>
        <v>-1.6669961450806023E-3</v>
      </c>
      <c r="I70" s="28"/>
      <c r="J70" s="28"/>
      <c r="K70" s="28"/>
      <c r="L70" s="28"/>
      <c r="M70" s="28"/>
    </row>
    <row r="71" spans="1:13">
      <c r="A71" s="16"/>
      <c r="B71" s="16"/>
      <c r="C71" s="16" t="s">
        <v>18</v>
      </c>
      <c r="D71" s="20">
        <v>99922015.609999999</v>
      </c>
      <c r="E71" s="20">
        <v>98592026.680000007</v>
      </c>
      <c r="F71" s="8">
        <f t="shared" si="9"/>
        <v>1.4042198183229524E-2</v>
      </c>
      <c r="G71" s="15">
        <f t="shared" si="10"/>
        <v>1329988.9299999923</v>
      </c>
      <c r="H71" s="8">
        <f t="shared" si="11"/>
        <v>1.3489822400311694E-2</v>
      </c>
      <c r="I71" s="28"/>
      <c r="J71" s="28"/>
      <c r="K71" s="28"/>
      <c r="L71" s="28"/>
      <c r="M71" s="28"/>
    </row>
    <row r="72" spans="1:13">
      <c r="A72" s="53" t="s">
        <v>40</v>
      </c>
      <c r="B72" s="53"/>
      <c r="C72" s="53"/>
      <c r="D72" s="20">
        <f>+SUM(D73+D74+D78)</f>
        <v>359212407.49000001</v>
      </c>
      <c r="E72" s="20">
        <v>384084811.95999998</v>
      </c>
      <c r="F72" s="8">
        <f t="shared" si="9"/>
        <v>5.0480685212926937E-2</v>
      </c>
      <c r="G72" s="15">
        <f t="shared" si="10"/>
        <v>-24872404.469999969</v>
      </c>
      <c r="H72" s="8">
        <f t="shared" si="11"/>
        <v>-6.4757583990564749E-2</v>
      </c>
      <c r="I72" s="28"/>
      <c r="J72" s="28"/>
      <c r="K72" s="28"/>
      <c r="L72" s="28"/>
      <c r="M72" s="28"/>
    </row>
    <row r="73" spans="1:13">
      <c r="A73" s="53" t="s">
        <v>39</v>
      </c>
      <c r="B73" s="53"/>
      <c r="C73" s="53"/>
      <c r="D73" s="20">
        <v>28388946.449999996</v>
      </c>
      <c r="E73" s="20">
        <v>45938402.790000007</v>
      </c>
      <c r="F73" s="8">
        <f t="shared" si="9"/>
        <v>3.989543343680256E-3</v>
      </c>
      <c r="G73" s="15">
        <f t="shared" si="10"/>
        <v>-17549456.340000011</v>
      </c>
      <c r="H73" s="8">
        <f t="shared" si="11"/>
        <v>-0.38202147384671858</v>
      </c>
      <c r="I73" s="28"/>
      <c r="J73" s="28"/>
      <c r="K73" s="28"/>
      <c r="L73" s="28"/>
      <c r="M73" s="28"/>
    </row>
    <row r="74" spans="1:13">
      <c r="A74" s="53" t="s">
        <v>14</v>
      </c>
      <c r="B74" s="53"/>
      <c r="C74" s="53"/>
      <c r="D74" s="20">
        <f>+SUM(D75:D77)</f>
        <v>330360906</v>
      </c>
      <c r="E74" s="20">
        <v>337194283.63999999</v>
      </c>
      <c r="F74" s="8">
        <f t="shared" si="9"/>
        <v>4.6426138281171724E-2</v>
      </c>
      <c r="G74" s="15">
        <f t="shared" si="10"/>
        <v>-6833377.6399999857</v>
      </c>
      <c r="H74" s="8">
        <f t="shared" si="11"/>
        <v>-2.0265401792206924E-2</v>
      </c>
      <c r="I74" s="28"/>
      <c r="J74" s="28"/>
      <c r="K74" s="28"/>
      <c r="L74" s="28"/>
      <c r="M74" s="28"/>
    </row>
    <row r="75" spans="1:13">
      <c r="A75" s="16"/>
      <c r="B75" s="16"/>
      <c r="C75" s="16" t="s">
        <v>27</v>
      </c>
      <c r="D75" s="20">
        <v>6220265.0800000001</v>
      </c>
      <c r="E75" s="20">
        <v>12575190.23</v>
      </c>
      <c r="F75" s="8">
        <f t="shared" si="9"/>
        <v>8.7414364564560097E-4</v>
      </c>
      <c r="G75" s="15">
        <f t="shared" si="10"/>
        <v>-6354925.1500000004</v>
      </c>
      <c r="H75" s="8">
        <f t="shared" si="11"/>
        <v>-0.5053541961408563</v>
      </c>
      <c r="I75" s="28"/>
      <c r="J75" s="28"/>
      <c r="K75" s="28"/>
      <c r="L75" s="28"/>
      <c r="M75" s="28"/>
    </row>
    <row r="76" spans="1:13">
      <c r="A76" s="16"/>
      <c r="B76" s="16"/>
      <c r="C76" s="16" t="s">
        <v>20</v>
      </c>
      <c r="D76" s="20">
        <v>10275634.130000001</v>
      </c>
      <c r="E76" s="20">
        <v>10238599.109999999</v>
      </c>
      <c r="F76" s="8">
        <f t="shared" si="9"/>
        <v>1.4440510435157474E-3</v>
      </c>
      <c r="G76" s="15">
        <f t="shared" si="10"/>
        <v>37035.020000001416</v>
      </c>
      <c r="H76" s="8">
        <f t="shared" si="11"/>
        <v>3.6171960247793527E-3</v>
      </c>
      <c r="I76" s="28"/>
      <c r="J76" s="28"/>
      <c r="K76" s="28"/>
      <c r="L76" s="28"/>
      <c r="M76" s="28"/>
    </row>
    <row r="77" spans="1:13">
      <c r="A77" s="53" t="s">
        <v>17</v>
      </c>
      <c r="B77" s="53"/>
      <c r="C77" s="53"/>
      <c r="D77" s="20">
        <v>313865006.79000002</v>
      </c>
      <c r="E77" s="20">
        <v>314380494.30000001</v>
      </c>
      <c r="F77" s="8">
        <f t="shared" si="9"/>
        <v>4.4107943592010375E-2</v>
      </c>
      <c r="G77" s="15">
        <f t="shared" si="10"/>
        <v>-515487.50999999046</v>
      </c>
      <c r="H77" s="8">
        <f t="shared" si="11"/>
        <v>-1.639693045040137E-3</v>
      </c>
      <c r="I77" s="28"/>
      <c r="J77" s="28"/>
      <c r="K77" s="28"/>
      <c r="L77" s="28"/>
      <c r="M77" s="28"/>
    </row>
    <row r="78" spans="1:13">
      <c r="A78" s="16"/>
      <c r="B78" s="16"/>
      <c r="C78" s="16" t="s">
        <v>18</v>
      </c>
      <c r="D78" s="20">
        <v>462555.04</v>
      </c>
      <c r="E78" s="20">
        <v>952125.53</v>
      </c>
      <c r="F78" s="8">
        <f t="shared" si="9"/>
        <v>6.5003588074954958E-5</v>
      </c>
      <c r="G78" s="15">
        <f t="shared" si="10"/>
        <v>-489570.49000000005</v>
      </c>
      <c r="H78" s="8">
        <f t="shared" si="11"/>
        <v>-0.51418691608868006</v>
      </c>
      <c r="I78" s="28"/>
      <c r="J78" s="28"/>
      <c r="K78" s="28"/>
      <c r="L78" s="28"/>
      <c r="M78" s="28"/>
    </row>
    <row r="79" spans="1:13">
      <c r="A79" s="22"/>
      <c r="B79" s="22"/>
      <c r="C79" s="22"/>
      <c r="D79" s="15" t="s">
        <v>36</v>
      </c>
      <c r="E79" s="15" t="s">
        <v>36</v>
      </c>
      <c r="F79" s="8"/>
      <c r="G79" s="15"/>
      <c r="H79" s="19"/>
      <c r="I79" s="28"/>
      <c r="J79" s="28"/>
      <c r="K79" s="28"/>
      <c r="L79" s="28"/>
      <c r="M79" s="28"/>
    </row>
    <row r="80" spans="1:13">
      <c r="A80" s="24"/>
      <c r="B80" s="22"/>
      <c r="C80" s="25" t="s">
        <v>58</v>
      </c>
      <c r="D80" s="15">
        <f>+D81+D89+D90+D94</f>
        <v>1358722649194.3401</v>
      </c>
      <c r="E80" s="15">
        <v>1312535061834.6821</v>
      </c>
      <c r="F80" s="8">
        <f t="shared" ref="F80:F94" si="12">D80/D$80</f>
        <v>1</v>
      </c>
      <c r="G80" s="15">
        <f t="shared" ref="G80:G94" si="13">D80-E80</f>
        <v>46187587359.657959</v>
      </c>
      <c r="H80" s="8">
        <f t="shared" ref="H80:H94" si="14">G80/E80</f>
        <v>3.5189602702952731E-2</v>
      </c>
      <c r="I80" s="28"/>
      <c r="J80" s="28"/>
      <c r="K80" s="28"/>
      <c r="L80" s="28"/>
      <c r="M80" s="28"/>
    </row>
    <row r="81" spans="1:13">
      <c r="A81" s="48" t="s">
        <v>41</v>
      </c>
      <c r="B81" s="48"/>
      <c r="C81" s="48"/>
      <c r="D81" s="15">
        <f>+SUM(D82:D88)</f>
        <v>1076707899582.14</v>
      </c>
      <c r="E81" s="15">
        <v>1041376835432.79</v>
      </c>
      <c r="F81" s="8">
        <f t="shared" si="12"/>
        <v>0.79244126843736518</v>
      </c>
      <c r="G81" s="15">
        <f t="shared" si="13"/>
        <v>35331064149.349976</v>
      </c>
      <c r="H81" s="8">
        <f t="shared" si="14"/>
        <v>3.3927261436218326E-2</v>
      </c>
      <c r="I81" s="28"/>
      <c r="J81" s="28"/>
      <c r="K81" s="28"/>
      <c r="L81" s="28"/>
      <c r="M81" s="28"/>
    </row>
    <row r="82" spans="1:13">
      <c r="A82" s="26"/>
      <c r="B82" s="26"/>
      <c r="C82" s="26" t="s">
        <v>7</v>
      </c>
      <c r="D82" s="15">
        <v>19722787833</v>
      </c>
      <c r="E82" s="15">
        <v>18636209221.380001</v>
      </c>
      <c r="F82" s="8">
        <f t="shared" si="12"/>
        <v>1.4515683421259449E-2</v>
      </c>
      <c r="G82" s="15">
        <f t="shared" si="13"/>
        <v>1086578611.6199989</v>
      </c>
      <c r="H82" s="8">
        <f t="shared" si="14"/>
        <v>5.830470127870449E-2</v>
      </c>
      <c r="I82" s="28"/>
      <c r="J82" s="28"/>
      <c r="K82" s="28"/>
      <c r="L82" s="28"/>
      <c r="M82" s="28"/>
    </row>
    <row r="83" spans="1:13">
      <c r="A83" s="48" t="s">
        <v>8</v>
      </c>
      <c r="B83" s="48"/>
      <c r="C83" s="48"/>
      <c r="D83" s="15">
        <v>251378839646.03</v>
      </c>
      <c r="E83" s="15">
        <v>243497623916.79001</v>
      </c>
      <c r="F83" s="8">
        <f t="shared" si="12"/>
        <v>0.18501114984363148</v>
      </c>
      <c r="G83" s="15">
        <f t="shared" si="13"/>
        <v>7881215729.2399902</v>
      </c>
      <c r="H83" s="8">
        <f t="shared" si="14"/>
        <v>3.2366704867449643E-2</v>
      </c>
      <c r="I83" s="28"/>
      <c r="J83" s="28"/>
      <c r="K83" s="28"/>
      <c r="L83" s="28"/>
      <c r="M83" s="28"/>
    </row>
    <row r="84" spans="1:13">
      <c r="A84" s="26"/>
      <c r="B84" s="26"/>
      <c r="C84" s="26" t="s">
        <v>9</v>
      </c>
      <c r="D84" s="15">
        <v>9851814876.1200008</v>
      </c>
      <c r="E84" s="15">
        <v>9753712427.4200001</v>
      </c>
      <c r="F84" s="8">
        <f t="shared" si="12"/>
        <v>7.2507916769928528E-3</v>
      </c>
      <c r="G84" s="15">
        <f t="shared" si="13"/>
        <v>98102448.700000763</v>
      </c>
      <c r="H84" s="8">
        <f t="shared" si="14"/>
        <v>1.0057959923465807E-2</v>
      </c>
      <c r="I84" s="28"/>
      <c r="J84" s="28"/>
      <c r="K84" s="28"/>
      <c r="L84" s="28"/>
      <c r="M84" s="28"/>
    </row>
    <row r="85" spans="1:13">
      <c r="A85" s="48" t="s">
        <v>10</v>
      </c>
      <c r="B85" s="48"/>
      <c r="C85" s="48"/>
      <c r="D85" s="15">
        <v>366501188655.84998</v>
      </c>
      <c r="E85" s="15">
        <v>355875458454.26001</v>
      </c>
      <c r="F85" s="8">
        <f t="shared" si="12"/>
        <v>0.26973951517858946</v>
      </c>
      <c r="G85" s="15">
        <f t="shared" si="13"/>
        <v>10625730201.589966</v>
      </c>
      <c r="H85" s="8">
        <f t="shared" si="14"/>
        <v>2.9858002144184579E-2</v>
      </c>
      <c r="I85" s="28"/>
      <c r="J85" s="28"/>
      <c r="K85" s="28"/>
      <c r="L85" s="28"/>
      <c r="M85" s="28"/>
    </row>
    <row r="86" spans="1:13">
      <c r="A86" s="48" t="s">
        <v>11</v>
      </c>
      <c r="B86" s="48"/>
      <c r="C86" s="48"/>
      <c r="D86" s="15">
        <v>186662072545.76001</v>
      </c>
      <c r="E86" s="15">
        <v>179716387073.79999</v>
      </c>
      <c r="F86" s="8">
        <f t="shared" si="12"/>
        <v>0.13738055566854795</v>
      </c>
      <c r="G86" s="15">
        <f t="shared" si="13"/>
        <v>6945685471.960022</v>
      </c>
      <c r="H86" s="8">
        <f t="shared" si="14"/>
        <v>3.8648036414775003E-2</v>
      </c>
      <c r="I86" s="28"/>
      <c r="J86" s="28"/>
      <c r="K86" s="28"/>
      <c r="L86" s="28"/>
      <c r="M86" s="28"/>
    </row>
    <row r="87" spans="1:13">
      <c r="A87" s="48" t="s">
        <v>12</v>
      </c>
      <c r="B87" s="48"/>
      <c r="C87" s="48"/>
      <c r="D87" s="15">
        <v>9740009810.1599998</v>
      </c>
      <c r="E87" s="15">
        <v>9489342329.3299999</v>
      </c>
      <c r="F87" s="8">
        <f t="shared" si="12"/>
        <v>7.1685047834709878E-3</v>
      </c>
      <c r="G87" s="15">
        <f t="shared" si="13"/>
        <v>250667480.82999992</v>
      </c>
      <c r="H87" s="8">
        <f t="shared" si="14"/>
        <v>2.6415685316276121E-2</v>
      </c>
      <c r="I87" s="28"/>
      <c r="J87" s="28"/>
      <c r="K87" s="28"/>
      <c r="L87" s="28"/>
      <c r="M87" s="28"/>
    </row>
    <row r="88" spans="1:13">
      <c r="A88" s="48" t="s">
        <v>13</v>
      </c>
      <c r="B88" s="48"/>
      <c r="C88" s="48"/>
      <c r="D88" s="15">
        <v>232851186215.22</v>
      </c>
      <c r="E88" s="15">
        <v>224408102009.81</v>
      </c>
      <c r="F88" s="8">
        <f t="shared" si="12"/>
        <v>0.17137506786487294</v>
      </c>
      <c r="G88" s="15">
        <f t="shared" si="13"/>
        <v>8443084205.4100037</v>
      </c>
      <c r="H88" s="8">
        <f t="shared" si="14"/>
        <v>3.7623794015426919E-2</v>
      </c>
      <c r="I88" s="28"/>
      <c r="J88" s="28"/>
      <c r="K88" s="28"/>
      <c r="L88" s="28"/>
      <c r="M88" s="28"/>
    </row>
    <row r="89" spans="1:13">
      <c r="A89" s="48" t="s">
        <v>28</v>
      </c>
      <c r="B89" s="48"/>
      <c r="C89" s="48"/>
      <c r="D89" s="15">
        <v>79316996402.210007</v>
      </c>
      <c r="E89" s="15">
        <v>76390879637.520004</v>
      </c>
      <c r="F89" s="8">
        <f t="shared" si="12"/>
        <v>5.8376149429202003E-2</v>
      </c>
      <c r="G89" s="15">
        <f t="shared" si="13"/>
        <v>2926116764.6900024</v>
      </c>
      <c r="H89" s="8">
        <f t="shared" si="14"/>
        <v>3.8304530312710479E-2</v>
      </c>
      <c r="I89" s="28"/>
      <c r="J89" s="28"/>
      <c r="K89" s="28"/>
      <c r="L89" s="28"/>
      <c r="M89" s="28"/>
    </row>
    <row r="90" spans="1:13" ht="18.75">
      <c r="A90" s="48" t="s">
        <v>42</v>
      </c>
      <c r="B90" s="48"/>
      <c r="C90" s="48"/>
      <c r="D90" s="15">
        <f>+SUM(D91:D93)</f>
        <v>202606730266.20001</v>
      </c>
      <c r="E90" s="15">
        <v>194675822546.522</v>
      </c>
      <c r="F90" s="8">
        <f t="shared" si="12"/>
        <v>0.14911559057791263</v>
      </c>
      <c r="G90" s="15">
        <f t="shared" si="13"/>
        <v>7930907719.678009</v>
      </c>
      <c r="H90" s="8">
        <f t="shared" si="14"/>
        <v>4.0739048208119154E-2</v>
      </c>
      <c r="I90" s="28"/>
      <c r="J90" s="28"/>
      <c r="K90" s="28"/>
      <c r="L90" s="28"/>
      <c r="M90" s="28"/>
    </row>
    <row r="91" spans="1:13">
      <c r="A91" s="48" t="s">
        <v>43</v>
      </c>
      <c r="B91" s="48"/>
      <c r="C91" s="48"/>
      <c r="D91" s="15">
        <v>28077223188.150002</v>
      </c>
      <c r="E91" s="15">
        <v>27784685068.790001</v>
      </c>
      <c r="F91" s="8">
        <f t="shared" si="12"/>
        <v>2.0664425668327897E-2</v>
      </c>
      <c r="G91" s="15">
        <f t="shared" si="13"/>
        <v>292538119.36000061</v>
      </c>
      <c r="H91" s="8">
        <f t="shared" si="14"/>
        <v>1.0528754190869093E-2</v>
      </c>
      <c r="I91" s="28"/>
      <c r="J91" s="28"/>
      <c r="K91" s="28"/>
      <c r="L91" s="28"/>
      <c r="M91" s="28"/>
    </row>
    <row r="92" spans="1:13">
      <c r="A92" s="48" t="s">
        <v>44</v>
      </c>
      <c r="B92" s="48"/>
      <c r="C92" s="48"/>
      <c r="D92" s="15">
        <v>21543345974.119999</v>
      </c>
      <c r="E92" s="15">
        <v>21288184116.25</v>
      </c>
      <c r="F92" s="8">
        <f t="shared" si="12"/>
        <v>1.5855587589486502E-2</v>
      </c>
      <c r="G92" s="15">
        <f t="shared" si="13"/>
        <v>255161857.86999893</v>
      </c>
      <c r="H92" s="8">
        <f t="shared" si="14"/>
        <v>1.1986079060412914E-2</v>
      </c>
      <c r="I92" s="28"/>
      <c r="J92" s="28"/>
      <c r="K92" s="28"/>
      <c r="L92" s="28"/>
      <c r="M92" s="28"/>
    </row>
    <row r="93" spans="1:13" ht="18.75" customHeight="1">
      <c r="A93" s="48" t="s">
        <v>45</v>
      </c>
      <c r="B93" s="48"/>
      <c r="C93" s="48"/>
      <c r="D93" s="15">
        <v>152986161103.92999</v>
      </c>
      <c r="E93" s="15">
        <v>145602953361.48199</v>
      </c>
      <c r="F93" s="8">
        <f t="shared" si="12"/>
        <v>0.11259557732009821</v>
      </c>
      <c r="G93" s="15">
        <f t="shared" si="13"/>
        <v>7383207742.447998</v>
      </c>
      <c r="H93" s="8">
        <f t="shared" si="14"/>
        <v>5.0707815823749371E-2</v>
      </c>
      <c r="I93" s="28"/>
      <c r="J93" s="28"/>
      <c r="K93" s="28"/>
      <c r="L93" s="28"/>
      <c r="M93" s="28"/>
    </row>
    <row r="94" spans="1:13" ht="18.75" customHeight="1">
      <c r="A94" s="48" t="s">
        <v>46</v>
      </c>
      <c r="B94" s="48"/>
      <c r="C94" s="48"/>
      <c r="D94" s="15">
        <v>91022943.790000007</v>
      </c>
      <c r="E94" s="15">
        <v>91524217.849999994</v>
      </c>
      <c r="F94" s="8">
        <f t="shared" si="12"/>
        <v>6.6991555520158895E-5</v>
      </c>
      <c r="G94" s="15">
        <f t="shared" si="13"/>
        <v>-501274.05999998748</v>
      </c>
      <c r="H94" s="8">
        <f t="shared" si="14"/>
        <v>-5.4769554089118882E-3</v>
      </c>
      <c r="I94" s="28"/>
      <c r="J94" s="28"/>
      <c r="K94" s="28"/>
      <c r="L94" s="28"/>
      <c r="M94" s="28"/>
    </row>
    <row r="95" spans="1:13">
      <c r="A95" s="4"/>
      <c r="B95" s="4"/>
      <c r="C95" s="4"/>
      <c r="D95" s="20"/>
      <c r="E95" s="20"/>
      <c r="F95" s="18"/>
      <c r="G95" s="15"/>
      <c r="H95" s="19"/>
      <c r="I95" s="28"/>
      <c r="J95" s="28"/>
      <c r="K95" s="28"/>
      <c r="L95" s="28"/>
      <c r="M95" s="28"/>
    </row>
    <row r="96" spans="1:13" ht="18.75">
      <c r="A96" s="24"/>
      <c r="B96" s="22"/>
      <c r="C96" s="25" t="s">
        <v>60</v>
      </c>
      <c r="D96" s="20"/>
      <c r="E96" s="20"/>
      <c r="F96" s="7"/>
      <c r="G96" s="15"/>
      <c r="H96" s="34"/>
      <c r="I96" s="28"/>
      <c r="J96" s="28"/>
      <c r="K96" s="28"/>
      <c r="L96" s="28"/>
      <c r="M96" s="28"/>
    </row>
    <row r="97" spans="1:13" ht="18.75">
      <c r="A97" s="48" t="s">
        <v>47</v>
      </c>
      <c r="B97" s="48"/>
      <c r="C97" s="48"/>
      <c r="D97" s="29">
        <f>964.755859371791%/100</f>
        <v>9.6475585937179101E-2</v>
      </c>
      <c r="E97" s="21">
        <v>0.1006798774430059</v>
      </c>
      <c r="F97" s="7" t="s">
        <v>23</v>
      </c>
      <c r="G97" s="21">
        <f t="shared" ref="G97:G108" si="15">D97-E97</f>
        <v>-4.204291505826796E-3</v>
      </c>
      <c r="H97" s="8">
        <f t="shared" ref="H97:H108" si="16">G97/E97</f>
        <v>-4.1759005002830016E-2</v>
      </c>
      <c r="I97" s="28"/>
      <c r="J97" s="28"/>
      <c r="K97" s="28"/>
      <c r="L97" s="28"/>
      <c r="M97" s="28"/>
    </row>
    <row r="98" spans="1:13">
      <c r="A98" s="26"/>
      <c r="B98" s="26"/>
      <c r="C98" s="26" t="s">
        <v>7</v>
      </c>
      <c r="D98" s="29">
        <v>8.55813921934927E-2</v>
      </c>
      <c r="E98" s="21">
        <v>8.6937232881217685E-2</v>
      </c>
      <c r="F98" s="7" t="s">
        <v>23</v>
      </c>
      <c r="G98" s="21">
        <f t="shared" si="15"/>
        <v>-1.3558406877249851E-3</v>
      </c>
      <c r="H98" s="8">
        <f t="shared" si="16"/>
        <v>-1.5595627359999711E-2</v>
      </c>
      <c r="I98" s="28"/>
      <c r="J98" s="28"/>
      <c r="K98" s="28"/>
      <c r="L98" s="28"/>
      <c r="M98" s="28"/>
    </row>
    <row r="99" spans="1:13">
      <c r="A99" s="48" t="s">
        <v>8</v>
      </c>
      <c r="B99" s="48"/>
      <c r="C99" s="48"/>
      <c r="D99" s="29">
        <v>8.3905418624783401E-2</v>
      </c>
      <c r="E99" s="21">
        <v>9.0715491908253329E-2</v>
      </c>
      <c r="F99" s="7" t="s">
        <v>23</v>
      </c>
      <c r="G99" s="21">
        <f t="shared" si="15"/>
        <v>-6.8100732834699279E-3</v>
      </c>
      <c r="H99" s="8">
        <f t="shared" si="16"/>
        <v>-7.5070675804276218E-2</v>
      </c>
      <c r="I99" s="28"/>
      <c r="J99" s="28"/>
      <c r="K99" s="28"/>
      <c r="L99" s="28"/>
      <c r="M99" s="28"/>
    </row>
    <row r="100" spans="1:13">
      <c r="A100" s="26"/>
      <c r="B100" s="26"/>
      <c r="C100" s="26" t="s">
        <v>9</v>
      </c>
      <c r="D100" s="29">
        <v>0.10935673687788426</v>
      </c>
      <c r="E100" s="21">
        <v>0.10922334581447535</v>
      </c>
      <c r="F100" s="7" t="s">
        <v>23</v>
      </c>
      <c r="G100" s="21">
        <f t="shared" si="15"/>
        <v>1.333910634089136E-4</v>
      </c>
      <c r="H100" s="8">
        <f t="shared" si="16"/>
        <v>1.2212687902409534E-3</v>
      </c>
      <c r="I100" s="28"/>
      <c r="J100" s="28"/>
      <c r="K100" s="28"/>
      <c r="L100" s="28"/>
      <c r="M100" s="28"/>
    </row>
    <row r="101" spans="1:13">
      <c r="A101" s="48" t="s">
        <v>10</v>
      </c>
      <c r="B101" s="48"/>
      <c r="C101" s="48"/>
      <c r="D101" s="29">
        <v>0.10051687445778711</v>
      </c>
      <c r="E101" s="21">
        <v>0.10824688082200584</v>
      </c>
      <c r="F101" s="7" t="s">
        <v>23</v>
      </c>
      <c r="G101" s="21">
        <f t="shared" si="15"/>
        <v>-7.7300063642187361E-3</v>
      </c>
      <c r="H101" s="8">
        <f t="shared" si="16"/>
        <v>-7.14108924480647E-2</v>
      </c>
      <c r="I101" s="28"/>
      <c r="J101" s="28"/>
      <c r="K101" s="28"/>
      <c r="L101" s="28"/>
      <c r="M101" s="28"/>
    </row>
    <row r="102" spans="1:13">
      <c r="A102" s="48" t="s">
        <v>11</v>
      </c>
      <c r="B102" s="48"/>
      <c r="C102" s="48"/>
      <c r="D102" s="29">
        <v>0.10227794722940796</v>
      </c>
      <c r="E102" s="21">
        <v>0.10560928509696144</v>
      </c>
      <c r="F102" s="7" t="s">
        <v>23</v>
      </c>
      <c r="G102" s="21">
        <f t="shared" si="15"/>
        <v>-3.3313378675534772E-3</v>
      </c>
      <c r="H102" s="8">
        <f t="shared" si="16"/>
        <v>-3.1543986539582451E-2</v>
      </c>
      <c r="I102" s="28"/>
      <c r="J102" s="28"/>
      <c r="K102" s="28"/>
      <c r="L102" s="28"/>
      <c r="M102" s="28"/>
    </row>
    <row r="103" spans="1:13">
      <c r="A103" s="48" t="s">
        <v>12</v>
      </c>
      <c r="B103" s="48"/>
      <c r="C103" s="48"/>
      <c r="D103" s="29">
        <v>9.0479772613949225E-2</v>
      </c>
      <c r="E103" s="21">
        <v>8.4546824875289861E-2</v>
      </c>
      <c r="F103" s="7" t="s">
        <v>23</v>
      </c>
      <c r="G103" s="21">
        <f t="shared" si="15"/>
        <v>5.9329477386593638E-3</v>
      </c>
      <c r="H103" s="8">
        <f t="shared" si="16"/>
        <v>7.0173513285811881E-2</v>
      </c>
      <c r="I103" s="28"/>
      <c r="J103" s="28"/>
      <c r="K103" s="28"/>
      <c r="L103" s="28"/>
      <c r="M103" s="28"/>
    </row>
    <row r="104" spans="1:13">
      <c r="A104" s="48" t="s">
        <v>13</v>
      </c>
      <c r="B104" s="48"/>
      <c r="C104" s="48"/>
      <c r="D104" s="29">
        <v>9.7675845665219155E-2</v>
      </c>
      <c r="E104" s="21">
        <v>9.8847111358872475E-2</v>
      </c>
      <c r="F104" s="7" t="s">
        <v>23</v>
      </c>
      <c r="G104" s="21">
        <f t="shared" si="15"/>
        <v>-1.17126569365332E-3</v>
      </c>
      <c r="H104" s="8">
        <f t="shared" si="16"/>
        <v>-1.184926577571847E-2</v>
      </c>
      <c r="I104" s="28"/>
      <c r="J104" s="28"/>
      <c r="K104" s="28"/>
      <c r="L104" s="28"/>
      <c r="M104" s="28"/>
    </row>
    <row r="105" spans="1:13">
      <c r="A105" s="48" t="s">
        <v>28</v>
      </c>
      <c r="B105" s="48"/>
      <c r="C105" s="48"/>
      <c r="D105" s="29">
        <v>9.3675925712205524E-2</v>
      </c>
      <c r="E105" s="21">
        <v>9.1559772747144871E-2</v>
      </c>
      <c r="F105" s="7" t="s">
        <v>23</v>
      </c>
      <c r="G105" s="21">
        <f t="shared" si="15"/>
        <v>2.1161529650606525E-3</v>
      </c>
      <c r="H105" s="8">
        <f t="shared" si="16"/>
        <v>2.3112256633758859E-2</v>
      </c>
      <c r="I105" s="28"/>
      <c r="J105" s="28"/>
      <c r="K105" s="28"/>
      <c r="L105" s="28"/>
      <c r="M105" s="28"/>
    </row>
    <row r="106" spans="1:13">
      <c r="A106" s="48" t="s">
        <v>43</v>
      </c>
      <c r="B106" s="48"/>
      <c r="C106" s="48"/>
      <c r="D106" s="29">
        <v>0.10136799858251644</v>
      </c>
      <c r="E106" s="21">
        <v>0.1025071055697504</v>
      </c>
      <c r="F106" s="7" t="s">
        <v>23</v>
      </c>
      <c r="G106" s="21">
        <f t="shared" si="15"/>
        <v>-1.1391069872339621E-3</v>
      </c>
      <c r="H106" s="8">
        <f t="shared" si="16"/>
        <v>-1.1112468554278542E-2</v>
      </c>
      <c r="I106" s="28"/>
      <c r="J106" s="28"/>
      <c r="K106" s="28"/>
      <c r="L106" s="28"/>
      <c r="M106" s="28"/>
    </row>
    <row r="107" spans="1:13">
      <c r="A107" s="48" t="s">
        <v>44</v>
      </c>
      <c r="B107" s="48"/>
      <c r="C107" s="48"/>
      <c r="D107" s="29">
        <v>8.2646311539643622E-2</v>
      </c>
      <c r="E107" s="21">
        <v>8.33312771647714E-2</v>
      </c>
      <c r="F107" s="7" t="s">
        <v>23</v>
      </c>
      <c r="G107" s="21">
        <f t="shared" si="15"/>
        <v>-6.8496562512777859E-4</v>
      </c>
      <c r="H107" s="8">
        <f t="shared" si="16"/>
        <v>-8.2197903168265644E-3</v>
      </c>
      <c r="I107" s="28"/>
      <c r="J107" s="28"/>
      <c r="K107" s="28"/>
      <c r="L107" s="28"/>
      <c r="M107" s="28"/>
    </row>
    <row r="108" spans="1:13" ht="18.75">
      <c r="A108" s="48" t="s">
        <v>48</v>
      </c>
      <c r="B108" s="48"/>
      <c r="C108" s="48"/>
      <c r="D108" s="29">
        <v>0.10199999999999999</v>
      </c>
      <c r="E108" s="21">
        <v>0.1048</v>
      </c>
      <c r="F108" s="7" t="s">
        <v>23</v>
      </c>
      <c r="G108" s="21">
        <f t="shared" si="15"/>
        <v>-2.8000000000000108E-3</v>
      </c>
      <c r="H108" s="8">
        <f t="shared" si="16"/>
        <v>-2.67175572519085E-2</v>
      </c>
      <c r="I108" s="28"/>
      <c r="J108" s="28"/>
      <c r="K108" s="28"/>
      <c r="L108" s="28"/>
      <c r="M108" s="28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8"/>
      <c r="J109" s="28"/>
      <c r="K109" s="28"/>
      <c r="L109" s="28"/>
      <c r="M109" s="28"/>
    </row>
    <row r="110" spans="1:13" ht="18.75" customHeight="1">
      <c r="A110" s="24"/>
      <c r="B110" s="22"/>
      <c r="C110" s="25" t="s">
        <v>76</v>
      </c>
      <c r="D110" s="20"/>
      <c r="E110" s="20"/>
      <c r="F110" s="7"/>
      <c r="G110" s="15"/>
      <c r="H110" s="8"/>
      <c r="I110" s="28"/>
      <c r="J110" s="28"/>
      <c r="K110" s="28"/>
      <c r="L110" s="28"/>
      <c r="M110" s="28"/>
    </row>
    <row r="111" spans="1:13">
      <c r="A111" s="49" t="s">
        <v>49</v>
      </c>
      <c r="B111" s="49"/>
      <c r="C111" s="49"/>
      <c r="D111" s="15">
        <v>25354</v>
      </c>
      <c r="E111" s="15">
        <v>24995</v>
      </c>
      <c r="F111" s="7" t="s">
        <v>23</v>
      </c>
      <c r="G111" s="15">
        <f>D111-E111</f>
        <v>359</v>
      </c>
      <c r="H111" s="8">
        <f>G111/E111</f>
        <v>1.4362872574514903E-2</v>
      </c>
      <c r="I111" s="28"/>
      <c r="J111" s="28"/>
      <c r="K111" s="28"/>
      <c r="L111" s="28"/>
      <c r="M111" s="28"/>
    </row>
    <row r="112" spans="1:13">
      <c r="A112" s="49" t="s">
        <v>50</v>
      </c>
      <c r="B112" s="49"/>
      <c r="C112" s="49"/>
      <c r="D112" s="15">
        <v>17687</v>
      </c>
      <c r="E112" s="15">
        <v>17322</v>
      </c>
      <c r="F112" s="7" t="s">
        <v>23</v>
      </c>
      <c r="G112" s="15">
        <f>D112-E112</f>
        <v>365</v>
      </c>
      <c r="H112" s="8">
        <f>G112/E112</f>
        <v>2.1071469807181619E-2</v>
      </c>
      <c r="I112" s="28"/>
      <c r="J112" s="28"/>
      <c r="K112" s="28"/>
      <c r="L112" s="28"/>
      <c r="M112" s="28"/>
    </row>
    <row r="113" spans="1:13">
      <c r="A113" s="27"/>
      <c r="B113" s="27"/>
      <c r="C113" s="27"/>
      <c r="D113" s="15"/>
      <c r="E113" s="15"/>
      <c r="F113" s="7"/>
      <c r="G113" s="15"/>
      <c r="H113" s="8"/>
      <c r="I113" s="28"/>
      <c r="J113" s="28"/>
      <c r="K113" s="28"/>
      <c r="L113" s="28"/>
      <c r="M113" s="28"/>
    </row>
    <row r="114" spans="1:13">
      <c r="A114" s="24"/>
      <c r="B114" s="22"/>
      <c r="C114" s="25" t="s">
        <v>62</v>
      </c>
      <c r="D114" s="24"/>
      <c r="E114" s="18"/>
      <c r="F114" s="7"/>
      <c r="G114" s="15"/>
      <c r="H114" s="8"/>
      <c r="I114" s="28"/>
      <c r="J114" s="28"/>
      <c r="K114" s="28"/>
      <c r="L114" s="28"/>
      <c r="M114" s="28"/>
    </row>
    <row r="115" spans="1:13">
      <c r="A115" s="49" t="s">
        <v>49</v>
      </c>
      <c r="B115" s="49"/>
      <c r="C115" s="49"/>
      <c r="D115" s="15">
        <v>44799</v>
      </c>
      <c r="E115" s="15">
        <v>43267</v>
      </c>
      <c r="F115" s="7" t="s">
        <v>23</v>
      </c>
      <c r="G115" s="15">
        <f>D115-E115</f>
        <v>1532</v>
      </c>
      <c r="H115" s="8">
        <f>G115/E115</f>
        <v>3.540804770379273E-2</v>
      </c>
      <c r="I115" s="28"/>
      <c r="J115" s="28"/>
      <c r="K115" s="28"/>
      <c r="L115" s="28"/>
      <c r="M115" s="28"/>
    </row>
    <row r="116" spans="1:13">
      <c r="A116" s="49" t="s">
        <v>50</v>
      </c>
      <c r="B116" s="49"/>
      <c r="C116" s="49"/>
      <c r="D116" s="15">
        <v>15535</v>
      </c>
      <c r="E116" s="15">
        <v>15108</v>
      </c>
      <c r="F116" s="7" t="s">
        <v>23</v>
      </c>
      <c r="G116" s="15">
        <f>D116-E116</f>
        <v>427</v>
      </c>
      <c r="H116" s="8">
        <f>G116/E116</f>
        <v>2.8263171829494307E-2</v>
      </c>
      <c r="I116" s="28"/>
      <c r="J116" s="28"/>
      <c r="K116" s="28"/>
      <c r="L116" s="28"/>
      <c r="M116" s="28"/>
    </row>
    <row r="117" spans="1:13">
      <c r="A117" s="22"/>
      <c r="B117" s="22"/>
      <c r="C117" s="27"/>
      <c r="D117" s="20"/>
      <c r="E117" s="20"/>
      <c r="F117" s="7"/>
      <c r="G117" s="15"/>
      <c r="H117" s="8"/>
      <c r="I117" s="28"/>
      <c r="J117" s="28"/>
      <c r="K117" s="28"/>
      <c r="L117" s="28"/>
      <c r="M117" s="28"/>
    </row>
    <row r="118" spans="1:13">
      <c r="A118" s="24"/>
      <c r="B118" s="22"/>
      <c r="C118" s="25" t="s">
        <v>59</v>
      </c>
      <c r="D118" s="20"/>
      <c r="E118" s="20"/>
      <c r="F118" s="18"/>
      <c r="G118" s="18"/>
      <c r="H118" s="18"/>
      <c r="I118" s="28"/>
      <c r="J118" s="28"/>
      <c r="K118" s="28"/>
      <c r="L118" s="28"/>
      <c r="M118" s="28"/>
    </row>
    <row r="119" spans="1:13">
      <c r="A119" s="49" t="s">
        <v>51</v>
      </c>
      <c r="B119" s="49"/>
      <c r="C119" s="49"/>
      <c r="D119" s="15">
        <v>249625</v>
      </c>
      <c r="E119" s="15">
        <v>244631</v>
      </c>
      <c r="F119" s="7" t="s">
        <v>23</v>
      </c>
      <c r="G119" s="15">
        <f>D119-E119</f>
        <v>4994</v>
      </c>
      <c r="H119" s="8">
        <f>G119/E119</f>
        <v>2.041442008576182E-2</v>
      </c>
      <c r="I119" s="28"/>
      <c r="J119" s="28"/>
      <c r="K119" s="28"/>
      <c r="L119" s="28"/>
      <c r="M119" s="28"/>
    </row>
    <row r="120" spans="1:13">
      <c r="A120" s="49" t="s">
        <v>52</v>
      </c>
      <c r="B120" s="49"/>
      <c r="C120" s="49"/>
      <c r="D120" s="15">
        <v>71</v>
      </c>
      <c r="E120" s="15">
        <v>69</v>
      </c>
      <c r="F120" s="7" t="s">
        <v>23</v>
      </c>
      <c r="G120" s="15">
        <f>D120-E120</f>
        <v>2</v>
      </c>
      <c r="H120" s="8">
        <f>G120/E120</f>
        <v>2.8985507246376812E-2</v>
      </c>
      <c r="I120" s="28"/>
      <c r="J120" s="28"/>
      <c r="K120" s="28"/>
      <c r="L120" s="28"/>
      <c r="M120" s="28"/>
    </row>
    <row r="121" spans="1:13">
      <c r="A121" s="49" t="s">
        <v>53</v>
      </c>
      <c r="B121" s="49"/>
      <c r="C121" s="49"/>
      <c r="D121" s="15">
        <v>238766</v>
      </c>
      <c r="E121" s="15">
        <v>233821</v>
      </c>
      <c r="F121" s="7" t="s">
        <v>23</v>
      </c>
      <c r="G121" s="15">
        <f>D121-E121</f>
        <v>4945</v>
      </c>
      <c r="H121" s="8">
        <f>G121/E121</f>
        <v>2.1148656450874815E-2</v>
      </c>
      <c r="I121" s="28"/>
      <c r="J121" s="28"/>
      <c r="K121" s="28"/>
      <c r="L121" s="28"/>
      <c r="M121" s="28"/>
    </row>
    <row r="122" spans="1:13">
      <c r="A122" s="25"/>
      <c r="B122" s="25"/>
      <c r="C122" s="25" t="s">
        <v>54</v>
      </c>
      <c r="D122" s="15">
        <v>52460338119.029999</v>
      </c>
      <c r="E122" s="15">
        <v>50881046419.479996</v>
      </c>
      <c r="F122" s="7" t="s">
        <v>23</v>
      </c>
      <c r="G122" s="15">
        <f>D122-E122</f>
        <v>1579291699.5500031</v>
      </c>
      <c r="H122" s="8">
        <f>G122/E122</f>
        <v>3.1038899761019173E-2</v>
      </c>
      <c r="I122" s="28"/>
      <c r="J122" s="28"/>
      <c r="K122" s="28"/>
      <c r="L122" s="28"/>
      <c r="M122" s="28"/>
    </row>
    <row r="123" spans="1:13" ht="18" thickBot="1">
      <c r="A123" s="42" t="s">
        <v>55</v>
      </c>
      <c r="B123" s="35"/>
      <c r="C123" s="39"/>
      <c r="D123" s="39"/>
      <c r="E123" s="41"/>
      <c r="F123" s="39"/>
      <c r="G123" s="39"/>
      <c r="H123" s="38"/>
      <c r="I123" s="4"/>
      <c r="J123" s="4"/>
      <c r="K123" s="4"/>
    </row>
    <row r="124" spans="1:13" ht="18.75" thickTop="1" thickBot="1">
      <c r="A124" s="50" t="s">
        <v>74</v>
      </c>
      <c r="B124" s="50"/>
      <c r="C124" s="50"/>
      <c r="D124" s="51"/>
      <c r="E124" s="40"/>
      <c r="F124" s="39"/>
      <c r="G124" s="39"/>
      <c r="H124" s="38"/>
      <c r="I124" s="4"/>
    </row>
    <row r="125" spans="1:13" ht="18.75" customHeight="1" thickTop="1">
      <c r="A125" s="52" t="s">
        <v>73</v>
      </c>
      <c r="B125" s="52"/>
      <c r="C125" s="52"/>
      <c r="D125" s="52"/>
      <c r="E125" s="52"/>
      <c r="F125" s="52"/>
      <c r="G125" s="52"/>
      <c r="H125" s="52"/>
      <c r="I125" s="4"/>
      <c r="J125" s="30"/>
    </row>
    <row r="126" spans="1:13" ht="17.25" customHeight="1">
      <c r="A126" s="52" t="s">
        <v>72</v>
      </c>
      <c r="B126" s="52"/>
      <c r="C126" s="52"/>
      <c r="D126" s="52"/>
      <c r="E126" s="52"/>
      <c r="F126" s="52"/>
      <c r="G126" s="52"/>
      <c r="H126" s="52"/>
      <c r="I126" s="4"/>
      <c r="J126" s="5"/>
    </row>
    <row r="127" spans="1:13" ht="17.25" customHeight="1">
      <c r="A127" s="45" t="s">
        <v>71</v>
      </c>
      <c r="B127" s="45"/>
      <c r="C127" s="45"/>
      <c r="D127" s="45"/>
      <c r="E127" s="45"/>
      <c r="F127" s="45"/>
      <c r="G127" s="45"/>
      <c r="H127" s="45"/>
      <c r="I127" s="4"/>
    </row>
    <row r="128" spans="1:13" ht="24" customHeight="1">
      <c r="A128" s="46" t="s">
        <v>70</v>
      </c>
      <c r="B128" s="46"/>
      <c r="C128" s="46"/>
      <c r="D128" s="46"/>
      <c r="E128" s="46"/>
      <c r="F128" s="46"/>
      <c r="G128" s="46"/>
      <c r="H128" s="46"/>
      <c r="I128" s="4"/>
    </row>
    <row r="129" spans="1:9" ht="22.5" customHeight="1">
      <c r="A129" s="46" t="s">
        <v>69</v>
      </c>
      <c r="B129" s="46"/>
      <c r="C129" s="46"/>
      <c r="D129" s="46"/>
      <c r="E129" s="46"/>
      <c r="F129" s="46"/>
      <c r="G129" s="46"/>
      <c r="H129" s="46"/>
      <c r="I129" s="4"/>
    </row>
    <row r="130" spans="1:9" ht="17.25" customHeight="1">
      <c r="A130" s="46" t="s">
        <v>68</v>
      </c>
      <c r="B130" s="46"/>
      <c r="C130" s="37"/>
      <c r="D130" s="37"/>
      <c r="E130" s="37"/>
      <c r="F130" s="37"/>
      <c r="G130" s="37"/>
      <c r="H130" s="37"/>
      <c r="I130" s="4"/>
    </row>
    <row r="131" spans="1:9" ht="17.25" customHeight="1">
      <c r="A131" s="46" t="s">
        <v>67</v>
      </c>
      <c r="B131" s="46"/>
      <c r="C131" s="46"/>
      <c r="D131" s="46"/>
      <c r="E131" s="46"/>
      <c r="F131" s="46"/>
      <c r="G131" s="46"/>
      <c r="H131" s="46"/>
      <c r="I131" s="4"/>
    </row>
    <row r="132" spans="1:9" ht="17.25" customHeight="1">
      <c r="A132" s="45" t="s">
        <v>66</v>
      </c>
      <c r="B132" s="45"/>
      <c r="C132" s="45"/>
      <c r="D132" s="45"/>
      <c r="E132" s="45"/>
      <c r="F132" s="45"/>
      <c r="G132" s="45"/>
      <c r="H132" s="45"/>
      <c r="I132" s="4"/>
    </row>
    <row r="133" spans="1:9" ht="17.25" customHeight="1">
      <c r="A133" s="45" t="s">
        <v>65</v>
      </c>
      <c r="B133" s="45"/>
      <c r="C133" s="45"/>
      <c r="D133" s="45"/>
      <c r="E133" s="45"/>
      <c r="F133" s="45"/>
      <c r="G133" s="45"/>
      <c r="H133" s="45"/>
      <c r="I133" s="4"/>
    </row>
    <row r="134" spans="1:9" ht="17.25" customHeight="1">
      <c r="A134" s="45" t="s">
        <v>64</v>
      </c>
      <c r="B134" s="45"/>
      <c r="C134" s="45"/>
      <c r="D134" s="45"/>
      <c r="E134" s="45"/>
      <c r="F134" s="45"/>
      <c r="G134" s="45"/>
      <c r="H134" s="45"/>
      <c r="I134" s="4"/>
    </row>
    <row r="135" spans="1:9" ht="24.75" customHeight="1">
      <c r="A135" s="45" t="s">
        <v>63</v>
      </c>
      <c r="B135" s="45"/>
      <c r="C135" s="45"/>
      <c r="D135" s="45"/>
      <c r="E135" s="45"/>
      <c r="F135" s="45"/>
      <c r="G135" s="45"/>
      <c r="H135" s="36"/>
      <c r="I135" s="4"/>
    </row>
    <row r="136" spans="1:9">
      <c r="A136" s="44" t="s">
        <v>56</v>
      </c>
      <c r="B136" s="44"/>
      <c r="C136" s="35"/>
      <c r="D136" s="35"/>
      <c r="E136" s="35"/>
      <c r="F136" s="35"/>
      <c r="G136" s="35"/>
      <c r="H136" s="35"/>
      <c r="I136" s="4"/>
    </row>
    <row r="137" spans="1:9">
      <c r="A137" s="54" t="s">
        <v>57</v>
      </c>
      <c r="B137" s="54"/>
      <c r="C137" s="35"/>
      <c r="D137" s="35"/>
      <c r="E137" s="35"/>
      <c r="F137" s="35"/>
      <c r="G137" s="35"/>
      <c r="H137" s="35"/>
    </row>
  </sheetData>
  <mergeCells count="84">
    <mergeCell ref="A26:C26"/>
    <mergeCell ref="A27:C27"/>
    <mergeCell ref="A54:C54"/>
    <mergeCell ref="A29:C29"/>
    <mergeCell ref="A35:C35"/>
    <mergeCell ref="A37:C37"/>
    <mergeCell ref="A46:C46"/>
    <mergeCell ref="A137:B137"/>
    <mergeCell ref="A28:C28"/>
    <mergeCell ref="A7:C7"/>
    <mergeCell ref="A9:C9"/>
    <mergeCell ref="A11:C11"/>
    <mergeCell ref="A12:C12"/>
    <mergeCell ref="A13:C13"/>
    <mergeCell ref="A14:C14"/>
    <mergeCell ref="A22:C22"/>
    <mergeCell ref="A24:C24"/>
    <mergeCell ref="A66:C66"/>
    <mergeCell ref="A67:C67"/>
    <mergeCell ref="A38:C38"/>
    <mergeCell ref="A41:C41"/>
    <mergeCell ref="A43:C43"/>
    <mergeCell ref="A45:C45"/>
    <mergeCell ref="A58:C58"/>
    <mergeCell ref="A59:C59"/>
    <mergeCell ref="A60:C60"/>
    <mergeCell ref="A61:C61"/>
    <mergeCell ref="A62:C62"/>
    <mergeCell ref="A65:C65"/>
    <mergeCell ref="A103:C103"/>
    <mergeCell ref="A104:C104"/>
    <mergeCell ref="A105:C105"/>
    <mergeCell ref="A47:C47"/>
    <mergeCell ref="A48:C48"/>
    <mergeCell ref="A49:C49"/>
    <mergeCell ref="A70:C70"/>
    <mergeCell ref="A55:C55"/>
    <mergeCell ref="A56:C56"/>
    <mergeCell ref="A57:C57"/>
    <mergeCell ref="A83:C83"/>
    <mergeCell ref="A85:C85"/>
    <mergeCell ref="A86:C86"/>
    <mergeCell ref="A87:C87"/>
    <mergeCell ref="A88:C88"/>
    <mergeCell ref="A94:C94"/>
    <mergeCell ref="A97:C97"/>
    <mergeCell ref="A121:C121"/>
    <mergeCell ref="A125:H125"/>
    <mergeCell ref="A72:C72"/>
    <mergeCell ref="A73:C73"/>
    <mergeCell ref="A74:C74"/>
    <mergeCell ref="A77:C77"/>
    <mergeCell ref="A81:C81"/>
    <mergeCell ref="A89:C89"/>
    <mergeCell ref="A99:C99"/>
    <mergeCell ref="A101:C101"/>
    <mergeCell ref="A102:C102"/>
    <mergeCell ref="A120:C120"/>
    <mergeCell ref="A90:C90"/>
    <mergeCell ref="A115:C115"/>
    <mergeCell ref="A3:C3"/>
    <mergeCell ref="A2:C2"/>
    <mergeCell ref="A134:H134"/>
    <mergeCell ref="A127:H127"/>
    <mergeCell ref="A107:C107"/>
    <mergeCell ref="A108:C108"/>
    <mergeCell ref="A111:C111"/>
    <mergeCell ref="A112:C112"/>
    <mergeCell ref="A124:D124"/>
    <mergeCell ref="A126:H126"/>
    <mergeCell ref="A106:C106"/>
    <mergeCell ref="A91:C91"/>
    <mergeCell ref="A92:C92"/>
    <mergeCell ref="A93:C93"/>
    <mergeCell ref="A116:C116"/>
    <mergeCell ref="A119:C119"/>
    <mergeCell ref="A136:B136"/>
    <mergeCell ref="A135:G135"/>
    <mergeCell ref="A128:H128"/>
    <mergeCell ref="A129:H129"/>
    <mergeCell ref="A131:H131"/>
    <mergeCell ref="A132:H132"/>
    <mergeCell ref="A133:H133"/>
    <mergeCell ref="A130:B130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55083-A087-4279-9E19-A950779FD73A}">
  <sheetPr>
    <pageSetUpPr fitToPage="1"/>
  </sheetPr>
  <dimension ref="A1:M137"/>
  <sheetViews>
    <sheetView showGridLines="0" view="pageBreakPreview" zoomScaleSheetLayoutView="100" workbookViewId="0">
      <selection activeCell="A14" sqref="A14:C14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A2" s="47"/>
      <c r="B2" s="47"/>
      <c r="C2" s="47"/>
      <c r="D2" s="2"/>
      <c r="E2" s="2"/>
      <c r="F2" s="2"/>
      <c r="G2" s="2"/>
      <c r="H2" s="3" t="s">
        <v>0</v>
      </c>
      <c r="I2" s="3"/>
      <c r="J2" s="2"/>
    </row>
    <row r="3" spans="1:13" ht="23.25">
      <c r="A3" s="47" t="s">
        <v>82</v>
      </c>
      <c r="B3" s="47"/>
      <c r="C3" s="47"/>
      <c r="D3" s="4"/>
      <c r="E3" s="4"/>
      <c r="F3" s="4"/>
      <c r="G3" s="4"/>
      <c r="H3" s="9" t="s">
        <v>78</v>
      </c>
      <c r="I3" s="9"/>
      <c r="J3" s="4"/>
    </row>
    <row r="4" spans="1:13">
      <c r="A4" s="47" t="s">
        <v>83</v>
      </c>
      <c r="B4" s="47"/>
      <c r="C4" s="47"/>
      <c r="D4" s="23" t="s">
        <v>79</v>
      </c>
      <c r="E4" s="23" t="s">
        <v>80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4"/>
      <c r="B6" s="22"/>
      <c r="C6" s="25" t="s">
        <v>5</v>
      </c>
      <c r="D6" s="15">
        <f>+D7+D15+D19</f>
        <v>5286800</v>
      </c>
      <c r="E6" s="15">
        <v>5214285</v>
      </c>
      <c r="F6" s="8">
        <f t="shared" ref="F6:F19" si="0">D6/D$6</f>
        <v>1</v>
      </c>
      <c r="G6" s="15">
        <f t="shared" ref="G6:G19" si="1">D6-E6</f>
        <v>72515</v>
      </c>
      <c r="H6" s="8">
        <f t="shared" ref="H6:H19" si="2">G6/E6</f>
        <v>1.3906988206436741E-2</v>
      </c>
      <c r="I6" s="28"/>
      <c r="J6" s="28"/>
      <c r="K6" s="28"/>
      <c r="L6" s="28"/>
      <c r="M6" s="28"/>
    </row>
    <row r="7" spans="1:13">
      <c r="A7" s="48" t="s">
        <v>6</v>
      </c>
      <c r="B7" s="48"/>
      <c r="C7" s="48"/>
      <c r="D7" s="15">
        <f>+SUM(D8:D14)</f>
        <v>5012033</v>
      </c>
      <c r="E7" s="15">
        <v>4944239</v>
      </c>
      <c r="F7" s="8">
        <f t="shared" si="0"/>
        <v>0.94802772943935842</v>
      </c>
      <c r="G7" s="15">
        <f t="shared" si="1"/>
        <v>67794</v>
      </c>
      <c r="H7" s="8">
        <f t="shared" si="2"/>
        <v>1.3711715796910303E-2</v>
      </c>
      <c r="I7" s="28"/>
      <c r="J7" s="28"/>
      <c r="K7" s="28"/>
      <c r="L7" s="28"/>
      <c r="M7" s="28"/>
    </row>
    <row r="8" spans="1:13">
      <c r="A8" s="26"/>
      <c r="B8" s="26"/>
      <c r="C8" s="26" t="s">
        <v>7</v>
      </c>
      <c r="D8" s="6">
        <v>100365</v>
      </c>
      <c r="E8" s="6">
        <v>98473</v>
      </c>
      <c r="F8" s="8">
        <f t="shared" si="0"/>
        <v>1.8984073541650905E-2</v>
      </c>
      <c r="G8" s="15">
        <f t="shared" si="1"/>
        <v>1892</v>
      </c>
      <c r="H8" s="8">
        <f t="shared" si="2"/>
        <v>1.9213388441501732E-2</v>
      </c>
      <c r="I8" s="28"/>
      <c r="J8" s="28"/>
      <c r="K8" s="28"/>
      <c r="L8" s="28"/>
      <c r="M8" s="28"/>
    </row>
    <row r="9" spans="1:13">
      <c r="A9" s="48" t="s">
        <v>8</v>
      </c>
      <c r="B9" s="48"/>
      <c r="C9" s="48"/>
      <c r="D9" s="6">
        <v>1493892</v>
      </c>
      <c r="E9" s="6">
        <v>1476021</v>
      </c>
      <c r="F9" s="8">
        <f t="shared" si="0"/>
        <v>0.28257017477491109</v>
      </c>
      <c r="G9" s="15">
        <f t="shared" si="1"/>
        <v>17871</v>
      </c>
      <c r="H9" s="8">
        <f t="shared" si="2"/>
        <v>1.2107551315326814E-2</v>
      </c>
      <c r="I9" s="28"/>
      <c r="J9" s="28"/>
      <c r="K9" s="28"/>
      <c r="L9" s="28"/>
      <c r="M9" s="28"/>
    </row>
    <row r="10" spans="1:13">
      <c r="A10" s="26"/>
      <c r="B10" s="26"/>
      <c r="C10" s="26" t="s">
        <v>9</v>
      </c>
      <c r="D10" s="6">
        <v>17155</v>
      </c>
      <c r="E10" s="6">
        <v>16864</v>
      </c>
      <c r="F10" s="8">
        <f t="shared" si="0"/>
        <v>3.244874025875766E-3</v>
      </c>
      <c r="G10" s="15">
        <f t="shared" si="1"/>
        <v>291</v>
      </c>
      <c r="H10" s="8">
        <f t="shared" si="2"/>
        <v>1.7255692599620492E-2</v>
      </c>
      <c r="I10" s="28"/>
      <c r="J10" s="28"/>
      <c r="K10" s="28"/>
      <c r="L10" s="28"/>
      <c r="M10" s="28"/>
    </row>
    <row r="11" spans="1:13">
      <c r="A11" s="48" t="s">
        <v>10</v>
      </c>
      <c r="B11" s="48"/>
      <c r="C11" s="48"/>
      <c r="D11" s="6">
        <v>1593054</v>
      </c>
      <c r="E11" s="6">
        <v>1570711</v>
      </c>
      <c r="F11" s="8">
        <f t="shared" si="0"/>
        <v>0.30132670046152682</v>
      </c>
      <c r="G11" s="15">
        <f t="shared" si="1"/>
        <v>22343</v>
      </c>
      <c r="H11" s="8">
        <f t="shared" si="2"/>
        <v>1.4224768273730813E-2</v>
      </c>
      <c r="I11" s="28"/>
      <c r="J11" s="28"/>
      <c r="K11" s="28"/>
      <c r="L11" s="28"/>
      <c r="M11" s="28"/>
    </row>
    <row r="12" spans="1:13">
      <c r="A12" s="48" t="s">
        <v>11</v>
      </c>
      <c r="B12" s="48"/>
      <c r="C12" s="48"/>
      <c r="D12" s="6">
        <v>698849</v>
      </c>
      <c r="E12" s="6">
        <v>686490</v>
      </c>
      <c r="F12" s="8">
        <f t="shared" si="0"/>
        <v>0.13218752364379208</v>
      </c>
      <c r="G12" s="15">
        <f t="shared" si="1"/>
        <v>12359</v>
      </c>
      <c r="H12" s="8">
        <f t="shared" si="2"/>
        <v>1.8003175574298241E-2</v>
      </c>
      <c r="I12" s="28"/>
      <c r="J12" s="28"/>
      <c r="K12" s="28"/>
      <c r="L12" s="28"/>
      <c r="M12" s="28"/>
    </row>
    <row r="13" spans="1:13">
      <c r="A13" s="48" t="s">
        <v>12</v>
      </c>
      <c r="B13" s="48"/>
      <c r="C13" s="48"/>
      <c r="D13" s="6">
        <v>34518</v>
      </c>
      <c r="E13" s="6">
        <v>34310</v>
      </c>
      <c r="F13" s="8">
        <f t="shared" si="0"/>
        <v>6.5290913217825527E-3</v>
      </c>
      <c r="G13" s="15">
        <f t="shared" si="1"/>
        <v>208</v>
      </c>
      <c r="H13" s="8">
        <f t="shared" si="2"/>
        <v>6.06237248615564E-3</v>
      </c>
      <c r="I13" s="28"/>
      <c r="J13" s="28"/>
      <c r="K13" s="28"/>
      <c r="L13" s="28"/>
      <c r="M13" s="28"/>
    </row>
    <row r="14" spans="1:13">
      <c r="A14" s="48" t="s">
        <v>13</v>
      </c>
      <c r="B14" s="48"/>
      <c r="C14" s="48"/>
      <c r="D14" s="6">
        <v>1074200</v>
      </c>
      <c r="E14" s="6">
        <v>1061370</v>
      </c>
      <c r="F14" s="8">
        <f t="shared" si="0"/>
        <v>0.20318529166981916</v>
      </c>
      <c r="G14" s="15">
        <f t="shared" si="1"/>
        <v>12830</v>
      </c>
      <c r="H14" s="8">
        <f t="shared" si="2"/>
        <v>1.208815022094086E-2</v>
      </c>
      <c r="I14" s="28"/>
      <c r="J14" s="28"/>
      <c r="K14" s="28"/>
      <c r="L14" s="28"/>
      <c r="M14" s="28"/>
    </row>
    <row r="15" spans="1:13">
      <c r="A15" s="26"/>
      <c r="B15" s="26"/>
      <c r="C15" s="26" t="s">
        <v>14</v>
      </c>
      <c r="D15" s="15">
        <v>164152</v>
      </c>
      <c r="E15" s="15">
        <v>159831</v>
      </c>
      <c r="F15" s="8">
        <f t="shared" si="0"/>
        <v>3.1049406067942802E-2</v>
      </c>
      <c r="G15" s="15">
        <f t="shared" si="1"/>
        <v>4321</v>
      </c>
      <c r="H15" s="8">
        <f t="shared" si="2"/>
        <v>2.7034805513323448E-2</v>
      </c>
      <c r="I15" s="28"/>
      <c r="J15" s="28"/>
      <c r="K15" s="28"/>
      <c r="L15" s="28"/>
      <c r="M15" s="28"/>
    </row>
    <row r="16" spans="1:13" ht="18.75">
      <c r="A16" s="26"/>
      <c r="B16" s="26"/>
      <c r="C16" s="26" t="s">
        <v>15</v>
      </c>
      <c r="D16" s="6">
        <v>1357</v>
      </c>
      <c r="E16" s="6">
        <v>1357</v>
      </c>
      <c r="F16" s="8">
        <f t="shared" si="0"/>
        <v>2.5667700688507223E-4</v>
      </c>
      <c r="G16" s="15">
        <f t="shared" si="1"/>
        <v>0</v>
      </c>
      <c r="H16" s="8">
        <f t="shared" si="2"/>
        <v>0</v>
      </c>
      <c r="I16" s="28"/>
      <c r="J16" s="28"/>
      <c r="K16" s="28"/>
      <c r="L16" s="28"/>
      <c r="M16" s="28"/>
    </row>
    <row r="17" spans="1:13" ht="18.75">
      <c r="A17" s="26"/>
      <c r="B17" s="26"/>
      <c r="C17" s="26" t="s">
        <v>16</v>
      </c>
      <c r="D17" s="6">
        <v>2571</v>
      </c>
      <c r="E17" s="6">
        <v>2571</v>
      </c>
      <c r="F17" s="8">
        <f t="shared" si="0"/>
        <v>4.8630551562381781E-4</v>
      </c>
      <c r="G17" s="15">
        <f t="shared" si="1"/>
        <v>0</v>
      </c>
      <c r="H17" s="8">
        <f t="shared" si="2"/>
        <v>0</v>
      </c>
      <c r="I17" s="28"/>
      <c r="J17" s="28"/>
      <c r="K17" s="28"/>
      <c r="L17" s="28"/>
      <c r="M17" s="28"/>
    </row>
    <row r="18" spans="1:13">
      <c r="A18" s="26"/>
      <c r="B18" s="26"/>
      <c r="C18" s="26" t="s">
        <v>17</v>
      </c>
      <c r="D18" s="6">
        <v>160224</v>
      </c>
      <c r="E18" s="6">
        <v>155903</v>
      </c>
      <c r="F18" s="8">
        <f t="shared" si="0"/>
        <v>3.0306423545433912E-2</v>
      </c>
      <c r="G18" s="15">
        <f t="shared" si="1"/>
        <v>4321</v>
      </c>
      <c r="H18" s="8">
        <f t="shared" si="2"/>
        <v>2.771595158528059E-2</v>
      </c>
      <c r="I18" s="28"/>
      <c r="J18" s="28"/>
      <c r="K18" s="28"/>
      <c r="L18" s="28"/>
      <c r="M18" s="28"/>
    </row>
    <row r="19" spans="1:13">
      <c r="A19" s="26"/>
      <c r="B19" s="26"/>
      <c r="C19" s="26" t="s">
        <v>18</v>
      </c>
      <c r="D19" s="15">
        <v>110615</v>
      </c>
      <c r="E19" s="15">
        <v>110215</v>
      </c>
      <c r="F19" s="8">
        <f t="shared" si="0"/>
        <v>2.0922864492698798E-2</v>
      </c>
      <c r="G19" s="15">
        <f t="shared" si="1"/>
        <v>400</v>
      </c>
      <c r="H19" s="8">
        <f t="shared" si="2"/>
        <v>3.6292700630585675E-3</v>
      </c>
      <c r="I19" s="28"/>
      <c r="J19" s="28"/>
      <c r="K19" s="28"/>
      <c r="L19" s="28"/>
      <c r="M19" s="28"/>
    </row>
    <row r="20" spans="1:13">
      <c r="A20" s="14"/>
      <c r="B20" s="14"/>
      <c r="C20" s="14"/>
      <c r="D20" s="6"/>
      <c r="E20" s="6"/>
      <c r="F20" s="8"/>
      <c r="G20" s="15"/>
      <c r="H20" s="8"/>
      <c r="I20" s="28"/>
      <c r="J20" s="28"/>
      <c r="K20" s="28"/>
      <c r="L20" s="28"/>
      <c r="M20" s="28"/>
    </row>
    <row r="21" spans="1:13">
      <c r="B21" s="4"/>
      <c r="C21" s="14" t="s">
        <v>19</v>
      </c>
      <c r="D21" s="15">
        <f>+D22+D30+D34+D35</f>
        <v>2157762</v>
      </c>
      <c r="E21" s="15">
        <v>2144976</v>
      </c>
      <c r="F21" s="8">
        <f>D21/D$21</f>
        <v>1</v>
      </c>
      <c r="G21" s="15">
        <f t="shared" ref="G21:G35" si="3">D21-E21</f>
        <v>12786</v>
      </c>
      <c r="H21" s="8">
        <f t="shared" ref="H21:H35" si="4">G21/E21</f>
        <v>5.9609058562893015E-3</v>
      </c>
      <c r="I21" s="28"/>
      <c r="J21" s="28"/>
      <c r="K21" s="28"/>
      <c r="L21" s="28"/>
      <c r="M21" s="28"/>
    </row>
    <row r="22" spans="1:13">
      <c r="A22" s="53" t="s">
        <v>6</v>
      </c>
      <c r="B22" s="53"/>
      <c r="C22" s="53"/>
      <c r="D22" s="15">
        <f>+SUM(D23:D29)</f>
        <v>1985395</v>
      </c>
      <c r="E22" s="15">
        <v>1974656</v>
      </c>
      <c r="F22" s="8">
        <f t="shared" ref="F22:F35" si="5">D22/D$21</f>
        <v>0.92011769602022841</v>
      </c>
      <c r="G22" s="15">
        <f t="shared" si="3"/>
        <v>10739</v>
      </c>
      <c r="H22" s="8">
        <f t="shared" si="4"/>
        <v>5.4384156025150711E-3</v>
      </c>
      <c r="I22" s="28"/>
      <c r="J22" s="28"/>
      <c r="K22" s="28"/>
      <c r="L22" s="28"/>
      <c r="M22" s="28"/>
    </row>
    <row r="23" spans="1:13">
      <c r="A23" s="16"/>
      <c r="B23" s="16"/>
      <c r="C23" s="16" t="s">
        <v>7</v>
      </c>
      <c r="D23" s="6">
        <v>48557</v>
      </c>
      <c r="E23" s="6">
        <v>49199</v>
      </c>
      <c r="F23" s="8">
        <f t="shared" si="5"/>
        <v>2.2503408624306109E-2</v>
      </c>
      <c r="G23" s="15">
        <f t="shared" si="3"/>
        <v>-642</v>
      </c>
      <c r="H23" s="8">
        <f t="shared" si="4"/>
        <v>-1.3049045712311226E-2</v>
      </c>
      <c r="I23" s="28"/>
      <c r="J23" s="28"/>
      <c r="K23" s="28"/>
      <c r="L23" s="28"/>
      <c r="M23" s="28"/>
    </row>
    <row r="24" spans="1:13">
      <c r="A24" s="53" t="s">
        <v>8</v>
      </c>
      <c r="B24" s="53"/>
      <c r="C24" s="53"/>
      <c r="D24" s="6">
        <v>527764</v>
      </c>
      <c r="E24" s="6">
        <v>524162</v>
      </c>
      <c r="F24" s="8">
        <f t="shared" si="5"/>
        <v>0.24458860615767633</v>
      </c>
      <c r="G24" s="15">
        <f t="shared" si="3"/>
        <v>3602</v>
      </c>
      <c r="H24" s="8">
        <f t="shared" si="4"/>
        <v>6.8719212762466562E-3</v>
      </c>
      <c r="I24" s="28"/>
      <c r="J24" s="28"/>
      <c r="K24" s="28"/>
      <c r="L24" s="28"/>
      <c r="M24" s="28"/>
    </row>
    <row r="25" spans="1:13">
      <c r="A25" s="16"/>
      <c r="B25" s="16"/>
      <c r="C25" s="16" t="s">
        <v>9</v>
      </c>
      <c r="D25" s="6">
        <v>8447</v>
      </c>
      <c r="E25" s="6">
        <v>8685</v>
      </c>
      <c r="F25" s="8">
        <f t="shared" si="5"/>
        <v>3.9147042166837679E-3</v>
      </c>
      <c r="G25" s="15">
        <f t="shared" si="3"/>
        <v>-238</v>
      </c>
      <c r="H25" s="8">
        <f t="shared" si="4"/>
        <v>-2.7403569372481288E-2</v>
      </c>
      <c r="I25" s="28"/>
      <c r="J25" s="28"/>
      <c r="K25" s="28"/>
      <c r="L25" s="28"/>
      <c r="M25" s="28"/>
    </row>
    <row r="26" spans="1:13">
      <c r="A26" s="53" t="s">
        <v>10</v>
      </c>
      <c r="B26" s="53"/>
      <c r="C26" s="53"/>
      <c r="D26" s="6">
        <v>664471</v>
      </c>
      <c r="E26" s="6">
        <v>659199</v>
      </c>
      <c r="F26" s="8">
        <f t="shared" si="5"/>
        <v>0.30794452770972885</v>
      </c>
      <c r="G26" s="15">
        <f t="shared" si="3"/>
        <v>5272</v>
      </c>
      <c r="H26" s="8">
        <f t="shared" si="4"/>
        <v>7.9975849477927005E-3</v>
      </c>
      <c r="I26" s="28"/>
      <c r="J26" s="28"/>
      <c r="K26" s="28"/>
      <c r="L26" s="28"/>
      <c r="M26" s="28"/>
    </row>
    <row r="27" spans="1:13">
      <c r="A27" s="53" t="s">
        <v>11</v>
      </c>
      <c r="B27" s="53"/>
      <c r="C27" s="53"/>
      <c r="D27" s="6">
        <v>305244</v>
      </c>
      <c r="E27" s="6">
        <v>302814</v>
      </c>
      <c r="F27" s="8">
        <f t="shared" si="5"/>
        <v>0.14146323829968271</v>
      </c>
      <c r="G27" s="15">
        <f t="shared" si="3"/>
        <v>2430</v>
      </c>
      <c r="H27" s="8">
        <f t="shared" si="4"/>
        <v>8.02472805088272E-3</v>
      </c>
      <c r="I27" s="28"/>
      <c r="J27" s="28"/>
      <c r="K27" s="28"/>
      <c r="L27" s="28"/>
      <c r="M27" s="28"/>
    </row>
    <row r="28" spans="1:13">
      <c r="A28" s="53" t="s">
        <v>12</v>
      </c>
      <c r="B28" s="53"/>
      <c r="C28" s="53"/>
      <c r="D28" s="6">
        <v>14744</v>
      </c>
      <c r="E28" s="6">
        <v>15160</v>
      </c>
      <c r="F28" s="8">
        <f t="shared" si="5"/>
        <v>6.8330056790322563E-3</v>
      </c>
      <c r="G28" s="15">
        <f t="shared" si="3"/>
        <v>-416</v>
      </c>
      <c r="H28" s="8">
        <f t="shared" si="4"/>
        <v>-2.7440633245382585E-2</v>
      </c>
      <c r="I28" s="28"/>
      <c r="J28" s="28"/>
      <c r="K28" s="28"/>
      <c r="L28" s="28"/>
      <c r="M28" s="28"/>
    </row>
    <row r="29" spans="1:13">
      <c r="A29" s="53" t="s">
        <v>13</v>
      </c>
      <c r="B29" s="53"/>
      <c r="C29" s="53"/>
      <c r="D29" s="6">
        <v>416168</v>
      </c>
      <c r="E29" s="6">
        <v>415437</v>
      </c>
      <c r="F29" s="8">
        <f t="shared" si="5"/>
        <v>0.1928702053331183</v>
      </c>
      <c r="G29" s="15">
        <f t="shared" si="3"/>
        <v>731</v>
      </c>
      <c r="H29" s="8">
        <f t="shared" si="4"/>
        <v>1.7595929105977562E-3</v>
      </c>
      <c r="I29" s="28"/>
      <c r="J29" s="28"/>
      <c r="K29" s="28"/>
      <c r="L29" s="28"/>
      <c r="M29" s="28"/>
    </row>
    <row r="30" spans="1:13">
      <c r="A30" s="16"/>
      <c r="B30" s="16"/>
      <c r="C30" s="16" t="s">
        <v>14</v>
      </c>
      <c r="D30" s="15">
        <f>+SUM(D31:D33)</f>
        <v>132356</v>
      </c>
      <c r="E30" s="15">
        <v>130927</v>
      </c>
      <c r="F30" s="8">
        <f t="shared" si="5"/>
        <v>6.1339480443162869E-2</v>
      </c>
      <c r="G30" s="15">
        <f t="shared" si="3"/>
        <v>1429</v>
      </c>
      <c r="H30" s="8">
        <f t="shared" si="4"/>
        <v>1.0914479060850702E-2</v>
      </c>
      <c r="I30" s="28"/>
      <c r="J30" s="28"/>
      <c r="K30" s="28"/>
      <c r="L30" s="28"/>
      <c r="M30" s="28"/>
    </row>
    <row r="31" spans="1:13" ht="18.75">
      <c r="A31" s="16"/>
      <c r="B31" s="16"/>
      <c r="C31" s="16" t="s">
        <v>15</v>
      </c>
      <c r="D31" s="6">
        <v>235</v>
      </c>
      <c r="E31" s="6">
        <v>240</v>
      </c>
      <c r="F31" s="8">
        <f t="shared" si="5"/>
        <v>1.0890913826455373E-4</v>
      </c>
      <c r="G31" s="15">
        <f t="shared" si="3"/>
        <v>-5</v>
      </c>
      <c r="H31" s="8">
        <f t="shared" si="4"/>
        <v>-2.0833333333333332E-2</v>
      </c>
      <c r="I31" s="28"/>
      <c r="J31" s="28"/>
      <c r="K31" s="28"/>
      <c r="L31" s="28"/>
      <c r="M31" s="28"/>
    </row>
    <row r="32" spans="1:13">
      <c r="A32" s="16"/>
      <c r="B32" s="16"/>
      <c r="C32" s="16" t="s">
        <v>20</v>
      </c>
      <c r="D32" s="6">
        <v>1217</v>
      </c>
      <c r="E32" s="6">
        <v>1232</v>
      </c>
      <c r="F32" s="8">
        <f t="shared" si="5"/>
        <v>5.6401030326792292E-4</v>
      </c>
      <c r="G32" s="15">
        <f t="shared" si="3"/>
        <v>-15</v>
      </c>
      <c r="H32" s="8">
        <f t="shared" si="4"/>
        <v>-1.2175324675324676E-2</v>
      </c>
      <c r="I32" s="28"/>
      <c r="J32" s="28"/>
      <c r="K32" s="28"/>
      <c r="L32" s="28"/>
      <c r="M32" s="28"/>
    </row>
    <row r="33" spans="1:13">
      <c r="A33" s="16"/>
      <c r="B33" s="16"/>
      <c r="C33" s="16" t="s">
        <v>17</v>
      </c>
      <c r="D33" s="6">
        <v>130904</v>
      </c>
      <c r="E33" s="6">
        <v>129455</v>
      </c>
      <c r="F33" s="8">
        <f t="shared" si="5"/>
        <v>6.0666561001630391E-2</v>
      </c>
      <c r="G33" s="15">
        <f t="shared" si="3"/>
        <v>1449</v>
      </c>
      <c r="H33" s="8">
        <f t="shared" si="4"/>
        <v>1.1193078675987796E-2</v>
      </c>
      <c r="I33" s="28"/>
      <c r="J33" s="28"/>
      <c r="K33" s="28"/>
      <c r="L33" s="28"/>
      <c r="M33" s="28"/>
    </row>
    <row r="34" spans="1:13">
      <c r="A34" s="16"/>
      <c r="B34" s="16"/>
      <c r="C34" s="16" t="s">
        <v>18</v>
      </c>
      <c r="D34" s="15">
        <v>23841</v>
      </c>
      <c r="E34" s="15">
        <v>24111</v>
      </c>
      <c r="F34" s="8">
        <f t="shared" si="5"/>
        <v>1.1048947937724365E-2</v>
      </c>
      <c r="G34" s="15">
        <f t="shared" si="3"/>
        <v>-270</v>
      </c>
      <c r="H34" s="8">
        <f t="shared" si="4"/>
        <v>-1.1198208286674132E-2</v>
      </c>
      <c r="I34" s="28"/>
      <c r="J34" s="28"/>
      <c r="K34" s="28"/>
      <c r="L34" s="28"/>
      <c r="M34" s="28"/>
    </row>
    <row r="35" spans="1:13" ht="18.75">
      <c r="A35" s="53" t="s">
        <v>21</v>
      </c>
      <c r="B35" s="53"/>
      <c r="C35" s="53"/>
      <c r="D35" s="6">
        <v>16170</v>
      </c>
      <c r="E35" s="6">
        <v>15282</v>
      </c>
      <c r="F35" s="8">
        <f t="shared" si="5"/>
        <v>7.4938755988844001E-3</v>
      </c>
      <c r="G35" s="15">
        <f t="shared" si="3"/>
        <v>888</v>
      </c>
      <c r="H35" s="8">
        <f t="shared" si="4"/>
        <v>5.8107577542206516E-2</v>
      </c>
      <c r="I35" s="28"/>
      <c r="J35" s="28"/>
      <c r="K35" s="28"/>
      <c r="L35" s="28"/>
      <c r="M35" s="28"/>
    </row>
    <row r="36" spans="1:13">
      <c r="A36" s="14"/>
      <c r="B36" s="14"/>
      <c r="C36" s="14"/>
      <c r="D36" s="15"/>
      <c r="E36" s="15"/>
      <c r="F36" s="8"/>
      <c r="G36" s="15"/>
      <c r="H36" s="8"/>
      <c r="I36" s="28"/>
      <c r="J36" s="28"/>
      <c r="K36" s="28"/>
      <c r="L36" s="28"/>
      <c r="M36" s="28"/>
    </row>
    <row r="37" spans="1:13" ht="18.75">
      <c r="A37" s="49" t="s">
        <v>22</v>
      </c>
      <c r="B37" s="49"/>
      <c r="C37" s="49"/>
      <c r="D37" s="31">
        <f>+D21/D6</f>
        <v>0.40814140879170763</v>
      </c>
      <c r="E37" s="31">
        <v>0.41136531662538584</v>
      </c>
      <c r="F37" s="7" t="s">
        <v>23</v>
      </c>
      <c r="G37" s="17">
        <f>D37-E37</f>
        <v>-3.2239078336782079E-3</v>
      </c>
      <c r="H37" s="8">
        <f>G37/E37</f>
        <v>-7.8370920040740661E-3</v>
      </c>
      <c r="I37" s="28"/>
      <c r="J37" s="28"/>
      <c r="K37" s="28"/>
      <c r="L37" s="28"/>
      <c r="M37" s="28"/>
    </row>
    <row r="38" spans="1:13" ht="17.25" customHeight="1">
      <c r="A38" s="55" t="s">
        <v>24</v>
      </c>
      <c r="B38" s="55"/>
      <c r="C38" s="55"/>
      <c r="D38" s="32">
        <f>+D21/3112274</f>
        <v>0.69330720881259167</v>
      </c>
      <c r="E38" s="32">
        <v>0.68919895870350745</v>
      </c>
      <c r="F38" s="7" t="s">
        <v>23</v>
      </c>
      <c r="G38" s="17">
        <f>D38-E38</f>
        <v>4.1082501090842216E-3</v>
      </c>
      <c r="H38" s="8">
        <f>G38/E38</f>
        <v>5.9609058562892954E-3</v>
      </c>
      <c r="I38" s="28"/>
      <c r="J38" s="28"/>
      <c r="K38" s="28"/>
      <c r="L38" s="28"/>
      <c r="M38" s="28"/>
    </row>
    <row r="39" spans="1:13">
      <c r="A39" s="4"/>
      <c r="B39" s="4"/>
      <c r="C39" s="4"/>
      <c r="D39" s="33"/>
      <c r="E39" s="33"/>
      <c r="F39" s="18"/>
      <c r="G39" s="15"/>
      <c r="H39" s="19"/>
      <c r="I39" s="28"/>
      <c r="J39" s="28"/>
      <c r="K39" s="28"/>
      <c r="L39" s="28"/>
      <c r="M39" s="28"/>
    </row>
    <row r="40" spans="1:13" ht="18.75">
      <c r="B40" s="4"/>
      <c r="C40" s="14" t="s">
        <v>25</v>
      </c>
      <c r="D40" s="20">
        <f>+D41+D49+D53+D59+D60+D61+D54+D62</f>
        <v>8192274833.0400009</v>
      </c>
      <c r="E40" s="20">
        <v>8149465740.5899982</v>
      </c>
      <c r="F40" s="8">
        <f t="shared" ref="F40:F62" si="6">D40/D$40</f>
        <v>1</v>
      </c>
      <c r="G40" s="15">
        <f t="shared" ref="G40:G62" si="7">D40-E40</f>
        <v>42809092.45000267</v>
      </c>
      <c r="H40" s="8">
        <f t="shared" ref="H40:H62" si="8">G40/E40</f>
        <v>5.2529937314520709E-3</v>
      </c>
      <c r="I40" s="28"/>
      <c r="J40" s="28"/>
      <c r="K40" s="28"/>
      <c r="L40" s="28"/>
      <c r="M40" s="28"/>
    </row>
    <row r="41" spans="1:13">
      <c r="A41" s="48" t="s">
        <v>26</v>
      </c>
      <c r="B41" s="48"/>
      <c r="C41" s="48"/>
      <c r="D41" s="20">
        <f>+SUM(D42:D48)</f>
        <v>6358401861.1400013</v>
      </c>
      <c r="E41" s="20">
        <v>6323917826.2699986</v>
      </c>
      <c r="F41" s="8">
        <f t="shared" si="6"/>
        <v>0.77614606330052971</v>
      </c>
      <c r="G41" s="15">
        <f t="shared" si="7"/>
        <v>34484034.870002747</v>
      </c>
      <c r="H41" s="8">
        <f t="shared" si="8"/>
        <v>5.4529542946863798E-3</v>
      </c>
      <c r="I41" s="28"/>
      <c r="J41" s="28"/>
      <c r="K41" s="28"/>
      <c r="L41" s="28"/>
      <c r="M41" s="28"/>
    </row>
    <row r="42" spans="1:13">
      <c r="A42" s="16"/>
      <c r="B42" s="16"/>
      <c r="C42" s="16" t="s">
        <v>7</v>
      </c>
      <c r="D42" s="20">
        <v>144915111.72999999</v>
      </c>
      <c r="E42" s="20">
        <v>142260441.44999999</v>
      </c>
      <c r="F42" s="8">
        <f t="shared" si="6"/>
        <v>1.7689239519351512E-2</v>
      </c>
      <c r="G42" s="15">
        <f t="shared" si="7"/>
        <v>2654670.2800000012</v>
      </c>
      <c r="H42" s="8">
        <f t="shared" si="8"/>
        <v>1.8660635753285169E-2</v>
      </c>
      <c r="I42" s="28"/>
      <c r="J42" s="28"/>
      <c r="K42" s="28"/>
      <c r="L42" s="28"/>
      <c r="M42" s="28"/>
    </row>
    <row r="43" spans="1:13">
      <c r="A43" s="53" t="s">
        <v>8</v>
      </c>
      <c r="B43" s="53"/>
      <c r="C43" s="53"/>
      <c r="D43" s="20">
        <v>1547652441.53</v>
      </c>
      <c r="E43" s="20">
        <v>1543078281.2699997</v>
      </c>
      <c r="F43" s="8">
        <f t="shared" si="6"/>
        <v>0.18891607924189904</v>
      </c>
      <c r="G43" s="15">
        <f t="shared" si="7"/>
        <v>4574160.2600002289</v>
      </c>
      <c r="H43" s="8">
        <f t="shared" si="8"/>
        <v>2.9643086261544409E-3</v>
      </c>
      <c r="I43" s="28"/>
      <c r="J43" s="28"/>
      <c r="K43" s="28"/>
      <c r="L43" s="28"/>
      <c r="M43" s="28"/>
    </row>
    <row r="44" spans="1:13">
      <c r="A44" s="16"/>
      <c r="B44" s="16"/>
      <c r="C44" s="16" t="s">
        <v>9</v>
      </c>
      <c r="D44" s="20">
        <v>48940679.079999998</v>
      </c>
      <c r="E44" s="20">
        <v>49499240.119999997</v>
      </c>
      <c r="F44" s="8">
        <f t="shared" si="6"/>
        <v>5.9740035676804828E-3</v>
      </c>
      <c r="G44" s="15">
        <f t="shared" si="7"/>
        <v>-558561.03999999911</v>
      </c>
      <c r="H44" s="8">
        <f t="shared" si="8"/>
        <v>-1.1284234639681154E-2</v>
      </c>
      <c r="I44" s="28"/>
      <c r="J44" s="28"/>
      <c r="K44" s="28"/>
      <c r="L44" s="28"/>
      <c r="M44" s="28"/>
    </row>
    <row r="45" spans="1:13">
      <c r="A45" s="53" t="s">
        <v>10</v>
      </c>
      <c r="B45" s="53"/>
      <c r="C45" s="53"/>
      <c r="D45" s="20">
        <v>2189081635.2700005</v>
      </c>
      <c r="E45" s="20">
        <v>2175018986.6100001</v>
      </c>
      <c r="F45" s="8">
        <f t="shared" si="6"/>
        <v>0.26721291459135205</v>
      </c>
      <c r="G45" s="15">
        <f t="shared" si="7"/>
        <v>14062648.660000324</v>
      </c>
      <c r="H45" s="8">
        <f t="shared" si="8"/>
        <v>6.4655291501240948E-3</v>
      </c>
      <c r="I45" s="28"/>
      <c r="J45" s="28"/>
      <c r="K45" s="28"/>
      <c r="L45" s="28"/>
      <c r="M45" s="28"/>
    </row>
    <row r="46" spans="1:13">
      <c r="A46" s="53" t="s">
        <v>11</v>
      </c>
      <c r="B46" s="53"/>
      <c r="C46" s="53"/>
      <c r="D46" s="20">
        <v>1005570949.59</v>
      </c>
      <c r="E46" s="20">
        <v>1003003443.1900001</v>
      </c>
      <c r="F46" s="8">
        <f t="shared" si="6"/>
        <v>0.12274624204921251</v>
      </c>
      <c r="G46" s="15">
        <f t="shared" si="7"/>
        <v>2567506.3999999762</v>
      </c>
      <c r="H46" s="8">
        <f t="shared" si="8"/>
        <v>2.559818131664789E-3</v>
      </c>
      <c r="I46" s="28"/>
      <c r="J46" s="28"/>
      <c r="K46" s="28"/>
      <c r="L46" s="28"/>
      <c r="M46" s="28"/>
    </row>
    <row r="47" spans="1:13">
      <c r="A47" s="53" t="s">
        <v>12</v>
      </c>
      <c r="B47" s="53"/>
      <c r="C47" s="53"/>
      <c r="D47" s="20">
        <v>43046683.250000007</v>
      </c>
      <c r="E47" s="20">
        <v>42600821.899999999</v>
      </c>
      <c r="F47" s="8">
        <f t="shared" si="6"/>
        <v>5.2545457918952874E-3</v>
      </c>
      <c r="G47" s="15">
        <f t="shared" si="7"/>
        <v>445861.35000000894</v>
      </c>
      <c r="H47" s="8">
        <f t="shared" si="8"/>
        <v>1.0466026947710344E-2</v>
      </c>
      <c r="I47" s="28"/>
      <c r="J47" s="28"/>
      <c r="K47" s="28"/>
      <c r="L47" s="28"/>
      <c r="M47" s="28"/>
    </row>
    <row r="48" spans="1:13">
      <c r="A48" s="53" t="s">
        <v>13</v>
      </c>
      <c r="B48" s="53"/>
      <c r="C48" s="53"/>
      <c r="D48" s="20">
        <v>1379194360.6900001</v>
      </c>
      <c r="E48" s="20">
        <v>1368456611.73</v>
      </c>
      <c r="F48" s="8">
        <f t="shared" si="6"/>
        <v>0.1683530385391388</v>
      </c>
      <c r="G48" s="15">
        <f t="shared" si="7"/>
        <v>10737748.960000038</v>
      </c>
      <c r="H48" s="8">
        <f t="shared" si="8"/>
        <v>7.8466126495785622E-3</v>
      </c>
      <c r="I48" s="28"/>
      <c r="J48" s="28"/>
      <c r="K48" s="28"/>
      <c r="L48" s="28"/>
      <c r="M48" s="28"/>
    </row>
    <row r="49" spans="1:13">
      <c r="A49" s="53" t="s">
        <v>14</v>
      </c>
      <c r="B49" s="53"/>
      <c r="C49" s="53"/>
      <c r="D49" s="20">
        <f>+SUM(D50:D52)</f>
        <v>1211765982.5400002</v>
      </c>
      <c r="E49" s="20">
        <v>1202583830.22</v>
      </c>
      <c r="F49" s="8">
        <f t="shared" si="6"/>
        <v>0.14791568974869662</v>
      </c>
      <c r="G49" s="15">
        <f t="shared" si="7"/>
        <v>9182152.3200001717</v>
      </c>
      <c r="H49" s="8">
        <f t="shared" si="8"/>
        <v>7.6353532196756658E-3</v>
      </c>
      <c r="I49" s="28"/>
      <c r="J49" s="28"/>
      <c r="K49" s="28"/>
      <c r="L49" s="28"/>
      <c r="M49" s="28"/>
    </row>
    <row r="50" spans="1:13">
      <c r="A50" s="16"/>
      <c r="B50" s="16"/>
      <c r="C50" s="16" t="s">
        <v>27</v>
      </c>
      <c r="D50" s="20">
        <v>10569462.51</v>
      </c>
      <c r="E50" s="20">
        <v>10738074.370000001</v>
      </c>
      <c r="F50" s="8">
        <f t="shared" si="6"/>
        <v>1.2901743075528472E-3</v>
      </c>
      <c r="G50" s="15">
        <f t="shared" si="7"/>
        <v>-168611.86000000127</v>
      </c>
      <c r="H50" s="8">
        <f t="shared" si="8"/>
        <v>-1.5702243641659678E-2</v>
      </c>
      <c r="I50" s="28"/>
      <c r="J50" s="28"/>
      <c r="K50" s="28"/>
      <c r="L50" s="28"/>
      <c r="M50" s="28"/>
    </row>
    <row r="51" spans="1:13">
      <c r="A51" s="16"/>
      <c r="B51" s="16"/>
      <c r="C51" s="16" t="s">
        <v>20</v>
      </c>
      <c r="D51" s="20">
        <v>24327836.41</v>
      </c>
      <c r="E51" s="20">
        <v>24209126.199999996</v>
      </c>
      <c r="F51" s="8">
        <f t="shared" si="6"/>
        <v>2.9696069658068825E-3</v>
      </c>
      <c r="G51" s="15">
        <f t="shared" si="7"/>
        <v>118710.21000000462</v>
      </c>
      <c r="H51" s="8">
        <f t="shared" si="8"/>
        <v>4.903531379831654E-3</v>
      </c>
      <c r="I51" s="28"/>
      <c r="J51" s="28"/>
      <c r="K51" s="28"/>
      <c r="L51" s="28"/>
      <c r="M51" s="28"/>
    </row>
    <row r="52" spans="1:13">
      <c r="A52" s="16"/>
      <c r="B52" s="16"/>
      <c r="C52" s="16" t="s">
        <v>17</v>
      </c>
      <c r="D52" s="20">
        <v>1176868683.6200001</v>
      </c>
      <c r="E52" s="20">
        <v>1167636629.6500001</v>
      </c>
      <c r="F52" s="8">
        <f t="shared" si="6"/>
        <v>0.14365590847533688</v>
      </c>
      <c r="G52" s="15">
        <f t="shared" si="7"/>
        <v>9232053.9700000286</v>
      </c>
      <c r="H52" s="8">
        <f t="shared" si="8"/>
        <v>7.9066155819103954E-3</v>
      </c>
      <c r="I52" s="28"/>
      <c r="J52" s="28"/>
      <c r="K52" s="28"/>
      <c r="L52" s="28"/>
      <c r="M52" s="28"/>
    </row>
    <row r="53" spans="1:13">
      <c r="A53" s="16"/>
      <c r="B53" s="16"/>
      <c r="C53" s="16" t="s">
        <v>18</v>
      </c>
      <c r="D53" s="20">
        <v>104986471.88000001</v>
      </c>
      <c r="E53" s="20">
        <v>108313206.82000001</v>
      </c>
      <c r="F53" s="8">
        <f t="shared" si="6"/>
        <v>1.2815301490690038E-2</v>
      </c>
      <c r="G53" s="15">
        <f t="shared" si="7"/>
        <v>-3326734.9399999976</v>
      </c>
      <c r="H53" s="8">
        <f t="shared" si="8"/>
        <v>-3.0714028673608774E-2</v>
      </c>
      <c r="I53" s="28"/>
      <c r="J53" s="28"/>
      <c r="K53" s="28"/>
      <c r="L53" s="28"/>
      <c r="M53" s="28"/>
    </row>
    <row r="54" spans="1:13">
      <c r="A54" s="53" t="s">
        <v>28</v>
      </c>
      <c r="B54" s="53"/>
      <c r="C54" s="53"/>
      <c r="D54" s="20">
        <v>313812410.37</v>
      </c>
      <c r="E54" s="20">
        <v>312256896.88999999</v>
      </c>
      <c r="F54" s="8">
        <f t="shared" si="6"/>
        <v>3.8305893877531215E-2</v>
      </c>
      <c r="G54" s="15">
        <f t="shared" si="7"/>
        <v>1555513.4800000191</v>
      </c>
      <c r="H54" s="8">
        <f t="shared" si="8"/>
        <v>4.9815184083763769E-3</v>
      </c>
      <c r="I54" s="28"/>
      <c r="J54" s="28"/>
      <c r="K54" s="28"/>
      <c r="L54" s="28"/>
      <c r="M54" s="28"/>
    </row>
    <row r="55" spans="1:13">
      <c r="A55" s="53" t="s">
        <v>29</v>
      </c>
      <c r="B55" s="53"/>
      <c r="C55" s="53"/>
      <c r="D55" s="20">
        <v>716973722.33999991</v>
      </c>
      <c r="E55" s="20">
        <v>733094556.5400002</v>
      </c>
      <c r="F55" s="8">
        <f t="shared" si="6"/>
        <v>8.7518270193816763E-2</v>
      </c>
      <c r="G55" s="15">
        <f t="shared" si="7"/>
        <v>-16120834.200000286</v>
      </c>
      <c r="H55" s="8">
        <f t="shared" si="8"/>
        <v>-2.1990115812735102E-2</v>
      </c>
      <c r="I55" s="28"/>
      <c r="J55" s="28"/>
      <c r="K55" s="28"/>
      <c r="L55" s="28"/>
      <c r="M55" s="28"/>
    </row>
    <row r="56" spans="1:13" ht="18.75">
      <c r="A56" s="53" t="s">
        <v>30</v>
      </c>
      <c r="B56" s="53"/>
      <c r="C56" s="53"/>
      <c r="D56" s="20">
        <v>45445899.049999997</v>
      </c>
      <c r="E56" s="20">
        <v>45166806.879999995</v>
      </c>
      <c r="F56" s="8">
        <f t="shared" si="6"/>
        <v>5.5474089891019767E-3</v>
      </c>
      <c r="G56" s="15">
        <f t="shared" si="7"/>
        <v>279092.17000000179</v>
      </c>
      <c r="H56" s="8">
        <f t="shared" si="8"/>
        <v>6.1791432531748151E-3</v>
      </c>
      <c r="I56" s="28"/>
      <c r="J56" s="28"/>
      <c r="K56" s="28"/>
      <c r="L56" s="28"/>
      <c r="M56" s="28"/>
    </row>
    <row r="57" spans="1:13">
      <c r="A57" s="53" t="s">
        <v>31</v>
      </c>
      <c r="B57" s="53"/>
      <c r="C57" s="53"/>
      <c r="D57" s="20">
        <v>92.589999999999989</v>
      </c>
      <c r="E57" s="20">
        <v>1043.5999999999999</v>
      </c>
      <c r="F57" s="8">
        <f t="shared" si="6"/>
        <v>1.1302111060358745E-8</v>
      </c>
      <c r="G57" s="15">
        <f t="shared" si="7"/>
        <v>-951.00999999999988</v>
      </c>
      <c r="H57" s="8" t="s">
        <v>81</v>
      </c>
      <c r="I57" s="28"/>
      <c r="J57" s="28"/>
      <c r="K57" s="28"/>
      <c r="L57" s="28"/>
      <c r="M57" s="28"/>
    </row>
    <row r="58" spans="1:13">
      <c r="A58" s="53" t="s">
        <v>32</v>
      </c>
      <c r="B58" s="53"/>
      <c r="C58" s="53"/>
      <c r="D58" s="20">
        <v>5736853.9099999992</v>
      </c>
      <c r="E58" s="20">
        <v>4875407.26</v>
      </c>
      <c r="F58" s="8">
        <f t="shared" si="6"/>
        <v>7.0027605603060063E-4</v>
      </c>
      <c r="G58" s="15">
        <f t="shared" si="7"/>
        <v>861446.64999999944</v>
      </c>
      <c r="H58" s="8">
        <f t="shared" si="8"/>
        <v>0.17669224416751586</v>
      </c>
      <c r="I58" s="28"/>
      <c r="J58" s="28"/>
      <c r="K58" s="28"/>
      <c r="L58" s="28"/>
      <c r="M58" s="28"/>
    </row>
    <row r="59" spans="1:13">
      <c r="A59" s="53" t="s">
        <v>33</v>
      </c>
      <c r="B59" s="53"/>
      <c r="C59" s="53"/>
      <c r="D59" s="20">
        <v>34682882.280000001</v>
      </c>
      <c r="E59" s="20">
        <v>34516044.479999997</v>
      </c>
      <c r="F59" s="8">
        <f t="shared" si="6"/>
        <v>4.233608245187476E-3</v>
      </c>
      <c r="G59" s="15">
        <f t="shared" si="7"/>
        <v>166837.80000000447</v>
      </c>
      <c r="H59" s="8">
        <f t="shared" si="8"/>
        <v>4.8336303453507569E-3</v>
      </c>
      <c r="I59" s="28"/>
      <c r="J59" s="28"/>
      <c r="K59" s="28"/>
      <c r="L59" s="28"/>
      <c r="M59" s="28"/>
    </row>
    <row r="60" spans="1:13">
      <c r="A60" s="53" t="s">
        <v>34</v>
      </c>
      <c r="B60" s="53"/>
      <c r="C60" s="53"/>
      <c r="D60" s="20">
        <v>69363555.5</v>
      </c>
      <c r="E60" s="20">
        <v>69029819.909999996</v>
      </c>
      <c r="F60" s="8">
        <f t="shared" si="6"/>
        <v>8.4669468387769502E-3</v>
      </c>
      <c r="G60" s="15">
        <f t="shared" si="7"/>
        <v>333735.59000000358</v>
      </c>
      <c r="H60" s="8">
        <f t="shared" si="8"/>
        <v>4.8346582742809247E-3</v>
      </c>
      <c r="I60" s="28"/>
      <c r="J60" s="28"/>
      <c r="K60" s="28"/>
      <c r="L60" s="28"/>
      <c r="M60" s="28"/>
    </row>
    <row r="61" spans="1:13">
      <c r="A61" s="53" t="s">
        <v>35</v>
      </c>
      <c r="B61" s="53"/>
      <c r="C61" s="53"/>
      <c r="D61" s="20">
        <v>54917959.5</v>
      </c>
      <c r="E61" s="20">
        <v>54645769.299999997</v>
      </c>
      <c r="F61" s="8">
        <f t="shared" si="6"/>
        <v>6.7036275783268571E-3</v>
      </c>
      <c r="G61" s="15">
        <f t="shared" si="7"/>
        <v>272190.20000000298</v>
      </c>
      <c r="H61" s="8">
        <f t="shared" si="8"/>
        <v>4.9809931031568992E-3</v>
      </c>
      <c r="I61" s="28"/>
      <c r="J61" s="28"/>
      <c r="K61" s="28"/>
      <c r="L61" s="28"/>
      <c r="M61" s="28"/>
    </row>
    <row r="62" spans="1:13" ht="18.75">
      <c r="A62" s="53" t="s">
        <v>21</v>
      </c>
      <c r="B62" s="53"/>
      <c r="C62" s="53"/>
      <c r="D62" s="20">
        <v>44343709.829999998</v>
      </c>
      <c r="E62" s="20">
        <v>44202346.700000003</v>
      </c>
      <c r="F62" s="8">
        <f t="shared" si="6"/>
        <v>5.4128689202611715E-3</v>
      </c>
      <c r="G62" s="15">
        <f t="shared" si="7"/>
        <v>141363.12999999523</v>
      </c>
      <c r="H62" s="8">
        <f t="shared" si="8"/>
        <v>3.1980910642464876E-3</v>
      </c>
      <c r="I62" s="28"/>
      <c r="J62" s="28"/>
      <c r="K62" s="28"/>
      <c r="L62" s="28"/>
      <c r="M62" s="28"/>
    </row>
    <row r="63" spans="1:13">
      <c r="A63" s="4"/>
      <c r="B63" s="4"/>
      <c r="C63" s="4"/>
      <c r="D63" s="33" t="s">
        <v>36</v>
      </c>
      <c r="E63" s="33" t="s">
        <v>36</v>
      </c>
      <c r="F63" s="8"/>
      <c r="G63" s="15"/>
      <c r="H63" s="19"/>
      <c r="I63" s="28"/>
      <c r="J63" s="28"/>
      <c r="K63" s="28"/>
      <c r="L63" s="28"/>
      <c r="M63" s="28"/>
    </row>
    <row r="64" spans="1:13">
      <c r="B64" s="4"/>
      <c r="C64" s="14" t="s">
        <v>37</v>
      </c>
      <c r="D64" s="20">
        <f>+D65+D72</f>
        <v>6906997747.6700001</v>
      </c>
      <c r="E64" s="20">
        <v>6870068184.9700003</v>
      </c>
      <c r="F64" s="8">
        <f t="shared" ref="F64:F78" si="9">D64/D$64</f>
        <v>1</v>
      </c>
      <c r="G64" s="15">
        <f t="shared" ref="G64:G78" si="10">D64-E64</f>
        <v>36929562.699999809</v>
      </c>
      <c r="H64" s="8">
        <f t="shared" ref="H64:H78" si="11">G64/E64</f>
        <v>5.3754288466586839E-3</v>
      </c>
      <c r="I64" s="28"/>
      <c r="J64" s="28"/>
      <c r="K64" s="28"/>
      <c r="L64" s="28"/>
      <c r="M64" s="28"/>
    </row>
    <row r="65" spans="1:13">
      <c r="A65" s="53" t="s">
        <v>38</v>
      </c>
      <c r="B65" s="53"/>
      <c r="C65" s="53"/>
      <c r="D65" s="20">
        <f>+D66+D67+D71</f>
        <v>6544814032.29</v>
      </c>
      <c r="E65" s="20">
        <v>6511102749.3299999</v>
      </c>
      <c r="F65" s="8">
        <f t="shared" si="9"/>
        <v>0.94756278652296089</v>
      </c>
      <c r="G65" s="15">
        <f t="shared" si="10"/>
        <v>33711282.960000038</v>
      </c>
      <c r="H65" s="8">
        <f t="shared" si="11"/>
        <v>5.1775074450282586E-3</v>
      </c>
      <c r="I65" s="28"/>
      <c r="J65" s="28"/>
      <c r="K65" s="28"/>
      <c r="L65" s="28"/>
      <c r="M65" s="28"/>
    </row>
    <row r="66" spans="1:13">
      <c r="A66" s="53" t="s">
        <v>39</v>
      </c>
      <c r="B66" s="53"/>
      <c r="C66" s="53"/>
      <c r="D66" s="20">
        <v>5710076595.3699999</v>
      </c>
      <c r="E66" s="20">
        <v>5679082589.1499996</v>
      </c>
      <c r="F66" s="8">
        <f t="shared" si="9"/>
        <v>0.82670891231957211</v>
      </c>
      <c r="G66" s="15">
        <f t="shared" si="10"/>
        <v>30994006.220000267</v>
      </c>
      <c r="H66" s="8">
        <f t="shared" si="11"/>
        <v>5.457572721202353E-3</v>
      </c>
      <c r="I66" s="28"/>
      <c r="J66" s="28"/>
      <c r="K66" s="28"/>
      <c r="L66" s="28"/>
      <c r="M66" s="28"/>
    </row>
    <row r="67" spans="1:13">
      <c r="A67" s="53" t="s">
        <v>14</v>
      </c>
      <c r="B67" s="53"/>
      <c r="C67" s="53"/>
      <c r="D67" s="20">
        <f>+SUM(D68:D70)</f>
        <v>740852652.63</v>
      </c>
      <c r="E67" s="20">
        <v>735151465.08999991</v>
      </c>
      <c r="F67" s="8">
        <f t="shared" si="9"/>
        <v>0.10726116899052392</v>
      </c>
      <c r="G67" s="15">
        <f t="shared" si="10"/>
        <v>5701187.5400000811</v>
      </c>
      <c r="H67" s="8">
        <f t="shared" si="11"/>
        <v>7.7551196055932782E-3</v>
      </c>
      <c r="I67" s="28"/>
      <c r="J67" s="28"/>
      <c r="K67" s="28"/>
      <c r="L67" s="28"/>
      <c r="M67" s="28"/>
    </row>
    <row r="68" spans="1:13">
      <c r="A68" s="16"/>
      <c r="B68" s="16"/>
      <c r="C68" s="16" t="s">
        <v>27</v>
      </c>
      <c r="D68" s="20">
        <v>3983192.13</v>
      </c>
      <c r="E68" s="20">
        <v>4060530.71</v>
      </c>
      <c r="F68" s="8">
        <f t="shared" si="9"/>
        <v>5.7668936280508938E-4</v>
      </c>
      <c r="G68" s="15">
        <f t="shared" si="10"/>
        <v>-77338.580000000075</v>
      </c>
      <c r="H68" s="8">
        <f t="shared" si="11"/>
        <v>-1.9046421643736336E-2</v>
      </c>
      <c r="I68" s="28"/>
      <c r="J68" s="28"/>
      <c r="K68" s="28"/>
      <c r="L68" s="28"/>
      <c r="M68" s="28"/>
    </row>
    <row r="69" spans="1:13">
      <c r="A69" s="16"/>
      <c r="B69" s="16"/>
      <c r="C69" s="16" t="s">
        <v>20</v>
      </c>
      <c r="D69" s="20">
        <v>12608212.050000001</v>
      </c>
      <c r="E69" s="20">
        <v>12539438.449999999</v>
      </c>
      <c r="F69" s="8">
        <f t="shared" si="9"/>
        <v>1.8254258232896113E-3</v>
      </c>
      <c r="G69" s="15">
        <f t="shared" si="10"/>
        <v>68773.60000000149</v>
      </c>
      <c r="H69" s="8">
        <f t="shared" si="11"/>
        <v>5.4845837215303289E-3</v>
      </c>
      <c r="I69" s="28"/>
      <c r="J69" s="28"/>
      <c r="K69" s="28"/>
      <c r="L69" s="28"/>
      <c r="M69" s="28"/>
    </row>
    <row r="70" spans="1:13">
      <c r="A70" s="53" t="s">
        <v>17</v>
      </c>
      <c r="B70" s="53"/>
      <c r="C70" s="53"/>
      <c r="D70" s="20">
        <v>724261248.45000005</v>
      </c>
      <c r="E70" s="20">
        <v>718551495.92999995</v>
      </c>
      <c r="F70" s="8">
        <f t="shared" si="9"/>
        <v>0.10485905380442923</v>
      </c>
      <c r="G70" s="15">
        <f t="shared" si="10"/>
        <v>5709752.5200001001</v>
      </c>
      <c r="H70" s="8">
        <f t="shared" si="11"/>
        <v>7.9461980837019011E-3</v>
      </c>
      <c r="I70" s="28"/>
      <c r="J70" s="28"/>
      <c r="K70" s="28"/>
      <c r="L70" s="28"/>
      <c r="M70" s="28"/>
    </row>
    <row r="71" spans="1:13">
      <c r="A71" s="16"/>
      <c r="B71" s="16"/>
      <c r="C71" s="16" t="s">
        <v>18</v>
      </c>
      <c r="D71" s="20">
        <v>93884784.290000007</v>
      </c>
      <c r="E71" s="20">
        <v>96868695.090000004</v>
      </c>
      <c r="F71" s="8">
        <f t="shared" si="9"/>
        <v>1.3592705212864882E-2</v>
      </c>
      <c r="G71" s="15">
        <f t="shared" si="10"/>
        <v>-2983910.799999997</v>
      </c>
      <c r="H71" s="8">
        <f t="shared" si="11"/>
        <v>-3.0803664664086444E-2</v>
      </c>
      <c r="I71" s="28"/>
      <c r="J71" s="28"/>
      <c r="K71" s="28"/>
      <c r="L71" s="28"/>
      <c r="M71" s="28"/>
    </row>
    <row r="72" spans="1:13">
      <c r="A72" s="53" t="s">
        <v>40</v>
      </c>
      <c r="B72" s="53"/>
      <c r="C72" s="53"/>
      <c r="D72" s="20">
        <f>+SUM(D73+D74+D78)</f>
        <v>362183715.38000005</v>
      </c>
      <c r="E72" s="20">
        <v>358965435.63999999</v>
      </c>
      <c r="F72" s="8">
        <f t="shared" si="9"/>
        <v>5.2437213477039106E-2</v>
      </c>
      <c r="G72" s="15">
        <f t="shared" si="10"/>
        <v>3218279.7400000691</v>
      </c>
      <c r="H72" s="8">
        <f t="shared" si="11"/>
        <v>8.9654307085644432E-3</v>
      </c>
      <c r="I72" s="28"/>
      <c r="J72" s="28"/>
      <c r="K72" s="28"/>
      <c r="L72" s="28"/>
      <c r="M72" s="28"/>
    </row>
    <row r="73" spans="1:13">
      <c r="A73" s="53" t="s">
        <v>39</v>
      </c>
      <c r="B73" s="53"/>
      <c r="C73" s="53"/>
      <c r="D73" s="20">
        <v>28431912.600000001</v>
      </c>
      <c r="E73" s="20">
        <v>27606569.32</v>
      </c>
      <c r="F73" s="8">
        <f t="shared" si="9"/>
        <v>4.1163923369732089E-3</v>
      </c>
      <c r="G73" s="15">
        <f t="shared" si="10"/>
        <v>825343.28000000119</v>
      </c>
      <c r="H73" s="8">
        <f t="shared" si="11"/>
        <v>2.9896626068711431E-2</v>
      </c>
      <c r="I73" s="28"/>
      <c r="J73" s="28"/>
      <c r="K73" s="28"/>
      <c r="L73" s="28"/>
      <c r="M73" s="28"/>
    </row>
    <row r="74" spans="1:13">
      <c r="A74" s="53" t="s">
        <v>14</v>
      </c>
      <c r="B74" s="53"/>
      <c r="C74" s="53"/>
      <c r="D74" s="20">
        <f>+SUM(D75:D77)</f>
        <v>333289247.71000004</v>
      </c>
      <c r="E74" s="20">
        <v>330874447.54000002</v>
      </c>
      <c r="F74" s="8">
        <f t="shared" si="9"/>
        <v>4.8253852091153716E-2</v>
      </c>
      <c r="G74" s="15">
        <f t="shared" si="10"/>
        <v>2414800.1700000167</v>
      </c>
      <c r="H74" s="8">
        <f t="shared" si="11"/>
        <v>7.2982371045986769E-3</v>
      </c>
      <c r="I74" s="28"/>
      <c r="J74" s="28"/>
      <c r="K74" s="28"/>
      <c r="L74" s="28"/>
      <c r="M74" s="28"/>
    </row>
    <row r="75" spans="1:13">
      <c r="A75" s="16"/>
      <c r="B75" s="16"/>
      <c r="C75" s="16" t="s">
        <v>27</v>
      </c>
      <c r="D75" s="20">
        <v>6180125.8600000003</v>
      </c>
      <c r="E75" s="20">
        <v>6258720.6900000004</v>
      </c>
      <c r="F75" s="8">
        <f t="shared" si="9"/>
        <v>8.9476297601006141E-4</v>
      </c>
      <c r="G75" s="15">
        <f t="shared" si="10"/>
        <v>-78594.830000000075</v>
      </c>
      <c r="H75" s="8">
        <f t="shared" si="11"/>
        <v>-1.2557650978989457E-2</v>
      </c>
      <c r="I75" s="28"/>
      <c r="J75" s="28"/>
      <c r="K75" s="28"/>
      <c r="L75" s="28"/>
      <c r="M75" s="28"/>
    </row>
    <row r="76" spans="1:13">
      <c r="A76" s="16"/>
      <c r="B76" s="16"/>
      <c r="C76" s="16" t="s">
        <v>20</v>
      </c>
      <c r="D76" s="20">
        <v>10300385.130000001</v>
      </c>
      <c r="E76" s="20">
        <v>10258725.109999999</v>
      </c>
      <c r="F76" s="8">
        <f t="shared" si="9"/>
        <v>1.4912970159103821E-3</v>
      </c>
      <c r="G76" s="15">
        <f t="shared" si="10"/>
        <v>41660.020000001416</v>
      </c>
      <c r="H76" s="8">
        <f t="shared" si="11"/>
        <v>4.0609354040875957E-3</v>
      </c>
      <c r="I76" s="28"/>
      <c r="J76" s="28"/>
      <c r="K76" s="28"/>
      <c r="L76" s="28"/>
      <c r="M76" s="28"/>
    </row>
    <row r="77" spans="1:13">
      <c r="A77" s="53" t="s">
        <v>17</v>
      </c>
      <c r="B77" s="53"/>
      <c r="C77" s="53"/>
      <c r="D77" s="20">
        <v>316808736.72000003</v>
      </c>
      <c r="E77" s="20">
        <v>314357001.74000001</v>
      </c>
      <c r="F77" s="8">
        <f t="shared" si="9"/>
        <v>4.5867792099233272E-2</v>
      </c>
      <c r="G77" s="15">
        <f t="shared" si="10"/>
        <v>2451734.9800000191</v>
      </c>
      <c r="H77" s="8">
        <f t="shared" si="11"/>
        <v>7.7992058914845251E-3</v>
      </c>
      <c r="I77" s="28"/>
      <c r="J77" s="28"/>
      <c r="K77" s="28"/>
      <c r="L77" s="28"/>
      <c r="M77" s="28"/>
    </row>
    <row r="78" spans="1:13">
      <c r="A78" s="16"/>
      <c r="B78" s="16"/>
      <c r="C78" s="16" t="s">
        <v>18</v>
      </c>
      <c r="D78" s="20">
        <v>462555.07</v>
      </c>
      <c r="E78" s="20">
        <v>484418.78</v>
      </c>
      <c r="F78" s="8">
        <f t="shared" si="9"/>
        <v>6.6969048912175758E-5</v>
      </c>
      <c r="G78" s="15">
        <f t="shared" si="10"/>
        <v>-21863.710000000021</v>
      </c>
      <c r="H78" s="8">
        <f t="shared" si="11"/>
        <v>-4.5133902529542767E-2</v>
      </c>
      <c r="I78" s="28"/>
      <c r="J78" s="28"/>
      <c r="K78" s="28"/>
      <c r="L78" s="28"/>
      <c r="M78" s="28"/>
    </row>
    <row r="79" spans="1:13">
      <c r="A79" s="22"/>
      <c r="B79" s="22"/>
      <c r="C79" s="22"/>
      <c r="D79" s="15" t="s">
        <v>36</v>
      </c>
      <c r="E79" s="15" t="s">
        <v>36</v>
      </c>
      <c r="F79" s="8"/>
      <c r="G79" s="15"/>
      <c r="H79" s="19"/>
      <c r="I79" s="28"/>
      <c r="J79" s="28"/>
      <c r="K79" s="28"/>
      <c r="L79" s="28"/>
      <c r="M79" s="28"/>
    </row>
    <row r="80" spans="1:13">
      <c r="A80" s="24"/>
      <c r="B80" s="22"/>
      <c r="C80" s="25" t="s">
        <v>58</v>
      </c>
      <c r="D80" s="15">
        <f>+D81+D89+D90+D94</f>
        <v>1375099049112.8391</v>
      </c>
      <c r="E80" s="15">
        <v>1327023301036.302</v>
      </c>
      <c r="F80" s="8">
        <f>D80/D$80</f>
        <v>1</v>
      </c>
      <c r="G80" s="15">
        <f>D80-E80</f>
        <v>48075748076.537109</v>
      </c>
      <c r="H80" s="8">
        <f t="shared" ref="H80:H94" si="12">G80/E80</f>
        <v>3.622826218574586E-2</v>
      </c>
      <c r="I80" s="28"/>
      <c r="J80" s="28"/>
      <c r="K80" s="28"/>
      <c r="L80" s="28"/>
      <c r="M80" s="28"/>
    </row>
    <row r="81" spans="1:13">
      <c r="A81" s="48" t="s">
        <v>41</v>
      </c>
      <c r="B81" s="48"/>
      <c r="C81" s="48"/>
      <c r="D81" s="15">
        <f>+SUM(D82:D88)</f>
        <v>1090281784990.0599</v>
      </c>
      <c r="E81" s="15">
        <v>1053184143590.6801</v>
      </c>
      <c r="F81" s="8">
        <f t="shared" ref="F81:F94" si="13">D81/D$80</f>
        <v>0.79287509193862626</v>
      </c>
      <c r="G81" s="15">
        <f t="shared" ref="G81:G94" si="14">D81-E81</f>
        <v>37097641399.379883</v>
      </c>
      <c r="H81" s="8">
        <f t="shared" si="12"/>
        <v>3.5224268828146998E-2</v>
      </c>
      <c r="I81" s="28"/>
      <c r="J81" s="28"/>
      <c r="K81" s="28"/>
      <c r="L81" s="28"/>
      <c r="M81" s="28"/>
    </row>
    <row r="82" spans="1:13">
      <c r="A82" s="26"/>
      <c r="B82" s="26"/>
      <c r="C82" s="26" t="s">
        <v>7</v>
      </c>
      <c r="D82" s="15">
        <v>20230284709.290001</v>
      </c>
      <c r="E82" s="15">
        <v>19257025695.349998</v>
      </c>
      <c r="F82" s="8">
        <f t="shared" si="13"/>
        <v>1.4711874553576195E-2</v>
      </c>
      <c r="G82" s="15">
        <f t="shared" si="14"/>
        <v>973259013.94000244</v>
      </c>
      <c r="H82" s="8">
        <f t="shared" si="12"/>
        <v>5.0540464001926098E-2</v>
      </c>
      <c r="I82" s="28"/>
      <c r="J82" s="28"/>
      <c r="K82" s="28"/>
      <c r="L82" s="28"/>
      <c r="M82" s="28"/>
    </row>
    <row r="83" spans="1:13">
      <c r="A83" s="48" t="s">
        <v>8</v>
      </c>
      <c r="B83" s="48"/>
      <c r="C83" s="48"/>
      <c r="D83" s="15">
        <v>254151589580.98999</v>
      </c>
      <c r="E83" s="15">
        <v>246076731660.85999</v>
      </c>
      <c r="F83" s="8">
        <f t="shared" si="13"/>
        <v>0.18482420575082123</v>
      </c>
      <c r="G83" s="15">
        <f t="shared" si="14"/>
        <v>8074857920.1300049</v>
      </c>
      <c r="H83" s="8">
        <f t="shared" si="12"/>
        <v>3.2814390314882258E-2</v>
      </c>
      <c r="I83" s="28"/>
      <c r="J83" s="28"/>
      <c r="K83" s="28"/>
      <c r="L83" s="28"/>
      <c r="M83" s="28"/>
    </row>
    <row r="84" spans="1:13">
      <c r="A84" s="26"/>
      <c r="B84" s="26"/>
      <c r="C84" s="26" t="s">
        <v>9</v>
      </c>
      <c r="D84" s="15">
        <v>10062124887.459999</v>
      </c>
      <c r="E84" s="15">
        <v>9792888424.0300007</v>
      </c>
      <c r="F84" s="8">
        <f t="shared" si="13"/>
        <v>7.3173818961999098E-3</v>
      </c>
      <c r="G84" s="15">
        <f t="shared" si="14"/>
        <v>269236463.4299984</v>
      </c>
      <c r="H84" s="8">
        <f t="shared" si="12"/>
        <v>2.7493059429671451E-2</v>
      </c>
      <c r="I84" s="28"/>
      <c r="J84" s="28"/>
      <c r="K84" s="28"/>
      <c r="L84" s="28"/>
      <c r="M84" s="28"/>
    </row>
    <row r="85" spans="1:13">
      <c r="A85" s="48" t="s">
        <v>10</v>
      </c>
      <c r="B85" s="48"/>
      <c r="C85" s="48"/>
      <c r="D85" s="15">
        <v>370321277053.76001</v>
      </c>
      <c r="E85" s="15">
        <v>359437386092.51001</v>
      </c>
      <c r="F85" s="8">
        <f t="shared" si="13"/>
        <v>0.26930516553893119</v>
      </c>
      <c r="G85" s="15">
        <f t="shared" si="14"/>
        <v>10883890961.25</v>
      </c>
      <c r="H85" s="8">
        <f t="shared" si="12"/>
        <v>3.0280353080602371E-2</v>
      </c>
      <c r="I85" s="28"/>
      <c r="J85" s="28"/>
      <c r="K85" s="28"/>
      <c r="L85" s="28"/>
      <c r="M85" s="28"/>
    </row>
    <row r="86" spans="1:13">
      <c r="A86" s="48" t="s">
        <v>11</v>
      </c>
      <c r="B86" s="48"/>
      <c r="C86" s="48"/>
      <c r="D86" s="15">
        <v>189237688907.67999</v>
      </c>
      <c r="E86" s="15">
        <v>181930829342.60999</v>
      </c>
      <c r="F86" s="8">
        <f t="shared" si="13"/>
        <v>0.13761749673943041</v>
      </c>
      <c r="G86" s="15">
        <f t="shared" si="14"/>
        <v>7306859565.0700073</v>
      </c>
      <c r="H86" s="8">
        <f t="shared" si="12"/>
        <v>4.0162844260495378E-2</v>
      </c>
      <c r="I86" s="28"/>
      <c r="J86" s="28"/>
      <c r="K86" s="28"/>
      <c r="L86" s="28"/>
      <c r="M86" s="28"/>
    </row>
    <row r="87" spans="1:13">
      <c r="A87" s="48" t="s">
        <v>12</v>
      </c>
      <c r="B87" s="48"/>
      <c r="C87" s="48"/>
      <c r="D87" s="15">
        <v>9803918924.9899998</v>
      </c>
      <c r="E87" s="15">
        <v>9587899403.9300003</v>
      </c>
      <c r="F87" s="8">
        <f t="shared" si="13"/>
        <v>7.1296092680124459E-3</v>
      </c>
      <c r="G87" s="15">
        <f t="shared" si="14"/>
        <v>216019521.05999947</v>
      </c>
      <c r="H87" s="8">
        <f t="shared" si="12"/>
        <v>2.2530432575403832E-2</v>
      </c>
      <c r="I87" s="28"/>
      <c r="J87" s="28"/>
      <c r="K87" s="28"/>
      <c r="L87" s="28"/>
      <c r="M87" s="28"/>
    </row>
    <row r="88" spans="1:13">
      <c r="A88" s="48" t="s">
        <v>13</v>
      </c>
      <c r="B88" s="48"/>
      <c r="C88" s="48"/>
      <c r="D88" s="15">
        <v>236474900925.89001</v>
      </c>
      <c r="E88" s="15">
        <v>227101382971.39001</v>
      </c>
      <c r="F88" s="8">
        <f t="shared" si="13"/>
        <v>0.17196935819165499</v>
      </c>
      <c r="G88" s="15">
        <f t="shared" si="14"/>
        <v>9373517954.5</v>
      </c>
      <c r="H88" s="8">
        <f t="shared" si="12"/>
        <v>4.1274596534186962E-2</v>
      </c>
      <c r="I88" s="28"/>
      <c r="J88" s="28"/>
      <c r="K88" s="28"/>
      <c r="L88" s="28"/>
      <c r="M88" s="28"/>
    </row>
    <row r="89" spans="1:13">
      <c r="A89" s="48" t="s">
        <v>28</v>
      </c>
      <c r="B89" s="48"/>
      <c r="C89" s="48"/>
      <c r="D89" s="15">
        <v>80302423473.860001</v>
      </c>
      <c r="E89" s="15">
        <v>77243275030.580002</v>
      </c>
      <c r="F89" s="8">
        <f t="shared" si="13"/>
        <v>5.8397555816555924E-2</v>
      </c>
      <c r="G89" s="15">
        <f t="shared" si="14"/>
        <v>3059148443.2799988</v>
      </c>
      <c r="H89" s="8">
        <f t="shared" si="12"/>
        <v>3.9604074815172016E-2</v>
      </c>
      <c r="I89" s="28"/>
      <c r="J89" s="28"/>
      <c r="K89" s="28"/>
      <c r="L89" s="28"/>
      <c r="M89" s="28"/>
    </row>
    <row r="90" spans="1:13" ht="18.75">
      <c r="A90" s="48" t="s">
        <v>42</v>
      </c>
      <c r="B90" s="48"/>
      <c r="C90" s="48"/>
      <c r="D90" s="15">
        <f>+SUM(D91:D93)</f>
        <v>204423379951.11902</v>
      </c>
      <c r="E90" s="15">
        <v>196504954536.452</v>
      </c>
      <c r="F90" s="8">
        <f t="shared" si="13"/>
        <v>0.14866084016493583</v>
      </c>
      <c r="G90" s="15">
        <f t="shared" si="14"/>
        <v>7918425414.6670227</v>
      </c>
      <c r="H90" s="8">
        <f t="shared" si="12"/>
        <v>4.0296314326253496E-2</v>
      </c>
      <c r="I90" s="28"/>
      <c r="J90" s="28"/>
      <c r="K90" s="28"/>
      <c r="L90" s="28"/>
      <c r="M90" s="28"/>
    </row>
    <row r="91" spans="1:13">
      <c r="A91" s="48" t="s">
        <v>43</v>
      </c>
      <c r="B91" s="48"/>
      <c r="C91" s="48"/>
      <c r="D91" s="15">
        <v>28145111814.959999</v>
      </c>
      <c r="E91" s="15">
        <v>27868120209.18</v>
      </c>
      <c r="F91" s="8">
        <f t="shared" si="13"/>
        <v>2.0467697823744507E-2</v>
      </c>
      <c r="G91" s="15">
        <f t="shared" si="14"/>
        <v>276991605.77999878</v>
      </c>
      <c r="H91" s="8">
        <f t="shared" si="12"/>
        <v>9.9393717158129426E-3</v>
      </c>
      <c r="I91" s="28"/>
      <c r="J91" s="28"/>
      <c r="K91" s="28"/>
      <c r="L91" s="28"/>
      <c r="M91" s="28"/>
    </row>
    <row r="92" spans="1:13">
      <c r="A92" s="48" t="s">
        <v>44</v>
      </c>
      <c r="B92" s="48"/>
      <c r="C92" s="48"/>
      <c r="D92" s="15">
        <v>21499433849.830002</v>
      </c>
      <c r="E92" s="15">
        <v>21384802249.5</v>
      </c>
      <c r="F92" s="8">
        <f t="shared" si="13"/>
        <v>1.5634825624889062E-2</v>
      </c>
      <c r="G92" s="15">
        <f t="shared" si="14"/>
        <v>114631600.33000183</v>
      </c>
      <c r="H92" s="8">
        <f t="shared" si="12"/>
        <v>5.3604236781138364E-3</v>
      </c>
      <c r="I92" s="28"/>
      <c r="J92" s="28"/>
      <c r="K92" s="28"/>
      <c r="L92" s="28"/>
      <c r="M92" s="28"/>
    </row>
    <row r="93" spans="1:13" ht="18.75" customHeight="1">
      <c r="A93" s="48" t="s">
        <v>45</v>
      </c>
      <c r="B93" s="48"/>
      <c r="C93" s="48"/>
      <c r="D93" s="15">
        <v>154778834286.32901</v>
      </c>
      <c r="E93" s="15">
        <v>147252032077.772</v>
      </c>
      <c r="F93" s="8">
        <f t="shared" si="13"/>
        <v>0.11255831671630225</v>
      </c>
      <c r="G93" s="15">
        <f t="shared" si="14"/>
        <v>7526802208.5570068</v>
      </c>
      <c r="H93" s="8">
        <f t="shared" si="12"/>
        <v>5.1115099074365802E-2</v>
      </c>
      <c r="I93" s="28"/>
      <c r="J93" s="28"/>
      <c r="K93" s="28"/>
      <c r="L93" s="28"/>
      <c r="M93" s="28"/>
    </row>
    <row r="94" spans="1:13" ht="18.75" customHeight="1">
      <c r="A94" s="48" t="s">
        <v>46</v>
      </c>
      <c r="B94" s="48"/>
      <c r="C94" s="48"/>
      <c r="D94" s="15">
        <v>91460697.799999997</v>
      </c>
      <c r="E94" s="15">
        <v>90927878.590000004</v>
      </c>
      <c r="F94" s="8">
        <f t="shared" si="13"/>
        <v>6.6512079881814274E-5</v>
      </c>
      <c r="G94" s="15">
        <f t="shared" si="14"/>
        <v>532819.20999999344</v>
      </c>
      <c r="H94" s="8">
        <f t="shared" si="12"/>
        <v>5.8598002973599718E-3</v>
      </c>
      <c r="I94" s="28"/>
      <c r="J94" s="28"/>
      <c r="K94" s="28"/>
      <c r="L94" s="28"/>
      <c r="M94" s="28"/>
    </row>
    <row r="95" spans="1:13">
      <c r="A95" s="4"/>
      <c r="B95" s="4"/>
      <c r="C95" s="4"/>
      <c r="D95" s="20"/>
      <c r="E95" s="20"/>
      <c r="F95" s="18"/>
      <c r="G95" s="15"/>
      <c r="H95" s="19"/>
      <c r="I95" s="28"/>
      <c r="J95" s="28"/>
      <c r="K95" s="28"/>
      <c r="L95" s="28"/>
      <c r="M95" s="28"/>
    </row>
    <row r="96" spans="1:13" ht="18.75">
      <c r="A96" s="24"/>
      <c r="B96" s="22"/>
      <c r="C96" s="25" t="s">
        <v>60</v>
      </c>
      <c r="D96" s="20"/>
      <c r="E96" s="20"/>
      <c r="F96" s="7"/>
      <c r="G96" s="15"/>
      <c r="H96" s="34"/>
      <c r="I96" s="28"/>
      <c r="J96" s="28"/>
      <c r="K96" s="28"/>
      <c r="L96" s="28"/>
      <c r="M96" s="28"/>
    </row>
    <row r="97" spans="1:13" ht="18.75">
      <c r="A97" s="48" t="s">
        <v>47</v>
      </c>
      <c r="B97" s="48"/>
      <c r="C97" s="48"/>
      <c r="D97" s="43">
        <v>9.8505880744364213E-2</v>
      </c>
      <c r="E97" s="21">
        <v>9.7619636347362385E-2</v>
      </c>
      <c r="F97" s="7" t="s">
        <v>23</v>
      </c>
      <c r="G97" s="21">
        <f t="shared" ref="G97:G107" si="15">D97-E97</f>
        <v>8.8624439700182855E-4</v>
      </c>
      <c r="H97" s="8">
        <f t="shared" ref="H97:H108" si="16">G97/E97</f>
        <v>9.0785463884364721E-3</v>
      </c>
      <c r="I97" s="28"/>
      <c r="J97" s="28"/>
      <c r="K97" s="28"/>
      <c r="L97" s="28"/>
      <c r="M97" s="28"/>
    </row>
    <row r="98" spans="1:13">
      <c r="A98" s="26"/>
      <c r="B98" s="26"/>
      <c r="C98" s="26" t="s">
        <v>7</v>
      </c>
      <c r="D98" s="43">
        <v>8.495942402616663E-2</v>
      </c>
      <c r="E98" s="21">
        <v>8.5858425087561377E-2</v>
      </c>
      <c r="F98" s="7" t="s">
        <v>23</v>
      </c>
      <c r="G98" s="21">
        <f t="shared" si="15"/>
        <v>-8.9900106139474689E-4</v>
      </c>
      <c r="H98" s="8">
        <f t="shared" si="16"/>
        <v>-1.0470737851036921E-2</v>
      </c>
      <c r="I98" s="28"/>
      <c r="J98" s="28"/>
      <c r="K98" s="28"/>
      <c r="L98" s="28"/>
      <c r="M98" s="28"/>
    </row>
    <row r="99" spans="1:13">
      <c r="A99" s="48" t="s">
        <v>8</v>
      </c>
      <c r="B99" s="48"/>
      <c r="C99" s="48"/>
      <c r="D99" s="43">
        <v>8.533593356431958E-2</v>
      </c>
      <c r="E99" s="21">
        <v>8.3818299502684823E-2</v>
      </c>
      <c r="F99" s="7" t="s">
        <v>23</v>
      </c>
      <c r="G99" s="21">
        <f t="shared" si="15"/>
        <v>1.5176340616347567E-3</v>
      </c>
      <c r="H99" s="8">
        <f t="shared" si="16"/>
        <v>1.8106237786250298E-2</v>
      </c>
      <c r="I99" s="28"/>
      <c r="J99" s="28"/>
      <c r="K99" s="28"/>
      <c r="L99" s="28"/>
      <c r="M99" s="28"/>
    </row>
    <row r="100" spans="1:13">
      <c r="A100" s="26"/>
      <c r="B100" s="26"/>
      <c r="C100" s="26" t="s">
        <v>9</v>
      </c>
      <c r="D100" s="43">
        <v>0.11421996508848631</v>
      </c>
      <c r="E100" s="21">
        <v>0.10569659692707865</v>
      </c>
      <c r="F100" s="7" t="s">
        <v>23</v>
      </c>
      <c r="G100" s="21">
        <f t="shared" si="15"/>
        <v>8.5233681614076545E-3</v>
      </c>
      <c r="H100" s="8">
        <f t="shared" si="16"/>
        <v>8.063994877042284E-2</v>
      </c>
      <c r="I100" s="28"/>
      <c r="J100" s="28"/>
      <c r="K100" s="28"/>
      <c r="L100" s="28"/>
      <c r="M100" s="28"/>
    </row>
    <row r="101" spans="1:13">
      <c r="A101" s="48" t="s">
        <v>10</v>
      </c>
      <c r="B101" s="48"/>
      <c r="C101" s="48"/>
      <c r="D101" s="43">
        <v>0.10136603809079393</v>
      </c>
      <c r="E101" s="21">
        <v>0.10460519331012064</v>
      </c>
      <c r="F101" s="7" t="s">
        <v>23</v>
      </c>
      <c r="G101" s="21">
        <f t="shared" si="15"/>
        <v>-3.2391552193267031E-3</v>
      </c>
      <c r="H101" s="8">
        <f t="shared" si="16"/>
        <v>-3.0965529691471944E-2</v>
      </c>
      <c r="I101" s="28"/>
      <c r="J101" s="28"/>
      <c r="K101" s="28"/>
      <c r="L101" s="28"/>
      <c r="M101" s="28"/>
    </row>
    <row r="102" spans="1:13">
      <c r="A102" s="48" t="s">
        <v>11</v>
      </c>
      <c r="B102" s="48"/>
      <c r="C102" s="48"/>
      <c r="D102" s="43">
        <v>0.10553648075204602</v>
      </c>
      <c r="E102" s="21">
        <v>0.10355562369377914</v>
      </c>
      <c r="F102" s="7" t="s">
        <v>23</v>
      </c>
      <c r="G102" s="21">
        <f t="shared" si="15"/>
        <v>1.98085705826688E-3</v>
      </c>
      <c r="H102" s="8">
        <f t="shared" si="16"/>
        <v>1.9128435401291249E-2</v>
      </c>
      <c r="I102" s="28"/>
      <c r="J102" s="28"/>
      <c r="K102" s="28"/>
      <c r="L102" s="28"/>
      <c r="M102" s="28"/>
    </row>
    <row r="103" spans="1:13">
      <c r="A103" s="48" t="s">
        <v>12</v>
      </c>
      <c r="B103" s="48"/>
      <c r="C103" s="48"/>
      <c r="D103" s="43">
        <v>9.1168790128163479E-2</v>
      </c>
      <c r="E103" s="21">
        <v>8.7699280883400732E-2</v>
      </c>
      <c r="F103" s="7" t="s">
        <v>23</v>
      </c>
      <c r="G103" s="21">
        <f t="shared" si="15"/>
        <v>3.4695092447627474E-3</v>
      </c>
      <c r="H103" s="8">
        <f t="shared" si="16"/>
        <v>3.9561433227435258E-2</v>
      </c>
      <c r="I103" s="28"/>
      <c r="J103" s="28"/>
      <c r="K103" s="28"/>
      <c r="L103" s="28"/>
      <c r="M103" s="28"/>
    </row>
    <row r="104" spans="1:13">
      <c r="A104" s="48" t="s">
        <v>13</v>
      </c>
      <c r="B104" s="48"/>
      <c r="C104" s="48"/>
      <c r="D104" s="43">
        <v>0.10275606707288887</v>
      </c>
      <c r="E104" s="21">
        <v>9.6592616748998564E-2</v>
      </c>
      <c r="F104" s="7" t="s">
        <v>23</v>
      </c>
      <c r="G104" s="21">
        <f t="shared" si="15"/>
        <v>6.1634503238903043E-3</v>
      </c>
      <c r="H104" s="8">
        <f t="shared" si="16"/>
        <v>6.38087105550353E-2</v>
      </c>
      <c r="I104" s="28"/>
      <c r="J104" s="28"/>
      <c r="K104" s="28"/>
      <c r="L104" s="28"/>
      <c r="M104" s="28"/>
    </row>
    <row r="105" spans="1:13">
      <c r="A105" s="48" t="s">
        <v>28</v>
      </c>
      <c r="B105" s="48"/>
      <c r="C105" s="48"/>
      <c r="D105" s="43">
        <v>9.6463580368523427E-2</v>
      </c>
      <c r="E105" s="21">
        <v>9.0494523683144271E-2</v>
      </c>
      <c r="F105" s="7" t="s">
        <v>23</v>
      </c>
      <c r="G105" s="21">
        <f t="shared" si="15"/>
        <v>5.9690566853791566E-3</v>
      </c>
      <c r="H105" s="8">
        <f t="shared" si="16"/>
        <v>6.59604188456651E-2</v>
      </c>
      <c r="I105" s="28"/>
      <c r="J105" s="28"/>
      <c r="K105" s="28"/>
      <c r="L105" s="28"/>
      <c r="M105" s="28"/>
    </row>
    <row r="106" spans="1:13">
      <c r="A106" s="48" t="s">
        <v>43</v>
      </c>
      <c r="B106" s="48"/>
      <c r="C106" s="48"/>
      <c r="D106" s="43">
        <v>0.1020813545966812</v>
      </c>
      <c r="E106" s="21">
        <v>0.10101128724411247</v>
      </c>
      <c r="F106" s="7" t="s">
        <v>23</v>
      </c>
      <c r="G106" s="21">
        <f t="shared" si="15"/>
        <v>1.0700673525687321E-3</v>
      </c>
      <c r="H106" s="8">
        <f t="shared" si="16"/>
        <v>1.0593542382869711E-2</v>
      </c>
      <c r="I106" s="28"/>
      <c r="J106" s="28"/>
      <c r="K106" s="28"/>
      <c r="L106" s="28"/>
      <c r="M106" s="28"/>
    </row>
    <row r="107" spans="1:13">
      <c r="A107" s="48" t="s">
        <v>44</v>
      </c>
      <c r="B107" s="48"/>
      <c r="C107" s="48"/>
      <c r="D107" s="43">
        <v>8.2825779148730572E-2</v>
      </c>
      <c r="E107" s="21">
        <v>8.2639161401366609E-2</v>
      </c>
      <c r="F107" s="7" t="s">
        <v>23</v>
      </c>
      <c r="G107" s="21">
        <f t="shared" si="15"/>
        <v>1.8661774736396242E-4</v>
      </c>
      <c r="H107" s="8">
        <f t="shared" si="16"/>
        <v>2.2582241179528268E-3</v>
      </c>
      <c r="I107" s="28"/>
      <c r="J107" s="28"/>
      <c r="K107" s="28"/>
      <c r="L107" s="28"/>
      <c r="M107" s="28"/>
    </row>
    <row r="108" spans="1:13" ht="18.75">
      <c r="A108" s="48" t="s">
        <v>48</v>
      </c>
      <c r="B108" s="48"/>
      <c r="C108" s="48"/>
      <c r="D108" s="43">
        <v>0.10199999999999999</v>
      </c>
      <c r="E108" s="21">
        <v>0.1048</v>
      </c>
      <c r="F108" s="7" t="s">
        <v>23</v>
      </c>
      <c r="G108" s="21">
        <f>D108-E108</f>
        <v>-2.8000000000000108E-3</v>
      </c>
      <c r="H108" s="8">
        <f t="shared" si="16"/>
        <v>-2.67175572519085E-2</v>
      </c>
      <c r="I108" s="28"/>
      <c r="J108" s="28"/>
      <c r="K108" s="28"/>
      <c r="L108" s="28"/>
      <c r="M108" s="28"/>
    </row>
    <row r="109" spans="1:13">
      <c r="A109" s="4"/>
      <c r="B109" s="4"/>
      <c r="C109" s="4"/>
      <c r="D109" s="20"/>
      <c r="E109" s="20"/>
      <c r="F109" s="18"/>
      <c r="G109" s="15"/>
      <c r="H109" s="19"/>
      <c r="I109" s="28"/>
      <c r="J109" s="28"/>
      <c r="K109" s="28"/>
      <c r="L109" s="28"/>
      <c r="M109" s="28"/>
    </row>
    <row r="110" spans="1:13" ht="18.75" customHeight="1">
      <c r="A110" s="24"/>
      <c r="B110" s="22"/>
      <c r="C110" s="25" t="s">
        <v>76</v>
      </c>
      <c r="D110" s="20"/>
      <c r="E110" s="20"/>
      <c r="F110" s="7"/>
      <c r="G110" s="15"/>
      <c r="H110" s="8"/>
      <c r="I110" s="28"/>
      <c r="J110" s="28"/>
      <c r="K110" s="28"/>
      <c r="L110" s="28"/>
      <c r="M110" s="28"/>
    </row>
    <row r="111" spans="1:13">
      <c r="A111" s="49" t="s">
        <v>49</v>
      </c>
      <c r="B111" s="49"/>
      <c r="C111" s="49"/>
      <c r="D111" s="15">
        <v>25478</v>
      </c>
      <c r="E111" s="15">
        <v>25109</v>
      </c>
      <c r="F111" s="7" t="s">
        <v>23</v>
      </c>
      <c r="G111" s="15">
        <f>D111-E111</f>
        <v>369</v>
      </c>
      <c r="H111" s="8">
        <f>G111/E111</f>
        <v>1.4695925763670396E-2</v>
      </c>
      <c r="I111" s="28"/>
      <c r="J111" s="28"/>
      <c r="K111" s="28"/>
      <c r="L111" s="28"/>
      <c r="M111" s="28"/>
    </row>
    <row r="112" spans="1:13">
      <c r="A112" s="49" t="s">
        <v>50</v>
      </c>
      <c r="B112" s="49"/>
      <c r="C112" s="49"/>
      <c r="D112" s="15">
        <v>17794</v>
      </c>
      <c r="E112" s="15">
        <v>17441</v>
      </c>
      <c r="F112" s="7" t="s">
        <v>23</v>
      </c>
      <c r="G112" s="15">
        <f>D112-E112</f>
        <v>353</v>
      </c>
      <c r="H112" s="8">
        <f>G112/E112</f>
        <v>2.0239665156814402E-2</v>
      </c>
      <c r="I112" s="28"/>
      <c r="J112" s="28"/>
      <c r="K112" s="28"/>
      <c r="L112" s="28"/>
      <c r="M112" s="28"/>
    </row>
    <row r="113" spans="1:13">
      <c r="A113" s="27"/>
      <c r="B113" s="27"/>
      <c r="C113" s="27"/>
      <c r="D113" s="15"/>
      <c r="E113" s="15"/>
      <c r="F113" s="7"/>
      <c r="G113" s="15"/>
      <c r="H113" s="8"/>
      <c r="I113" s="28"/>
      <c r="J113" s="28"/>
      <c r="K113" s="28"/>
      <c r="L113" s="28"/>
      <c r="M113" s="28"/>
    </row>
    <row r="114" spans="1:13">
      <c r="A114" s="24"/>
      <c r="B114" s="22"/>
      <c r="C114" s="25" t="s">
        <v>62</v>
      </c>
      <c r="D114" s="24"/>
      <c r="E114" s="24"/>
      <c r="F114" s="7"/>
      <c r="G114" s="15"/>
      <c r="H114" s="8"/>
      <c r="I114" s="28"/>
      <c r="J114" s="28"/>
      <c r="K114" s="28"/>
      <c r="L114" s="28"/>
      <c r="M114" s="28"/>
    </row>
    <row r="115" spans="1:13">
      <c r="A115" s="49" t="s">
        <v>49</v>
      </c>
      <c r="B115" s="49"/>
      <c r="C115" s="49"/>
      <c r="D115" s="15">
        <v>45246</v>
      </c>
      <c r="E115" s="15">
        <v>43766</v>
      </c>
      <c r="F115" s="7" t="s">
        <v>23</v>
      </c>
      <c r="G115" s="15">
        <f>D115-E115</f>
        <v>1480</v>
      </c>
      <c r="H115" s="8">
        <f>G115/E115</f>
        <v>3.3816204359548505E-2</v>
      </c>
      <c r="I115" s="28"/>
      <c r="J115" s="28"/>
      <c r="K115" s="28"/>
      <c r="L115" s="28"/>
      <c r="M115" s="28"/>
    </row>
    <row r="116" spans="1:13">
      <c r="A116" s="49" t="s">
        <v>50</v>
      </c>
      <c r="B116" s="49"/>
      <c r="C116" s="49"/>
      <c r="D116" s="15">
        <v>15658</v>
      </c>
      <c r="E116" s="15">
        <v>15245</v>
      </c>
      <c r="F116" s="7" t="s">
        <v>23</v>
      </c>
      <c r="G116" s="15">
        <f>D116-E116</f>
        <v>413</v>
      </c>
      <c r="H116" s="8">
        <f>G116/E116</f>
        <v>2.7090849458838964E-2</v>
      </c>
      <c r="I116" s="28"/>
      <c r="J116" s="28"/>
      <c r="K116" s="28"/>
      <c r="L116" s="28"/>
      <c r="M116" s="28"/>
    </row>
    <row r="117" spans="1:13">
      <c r="A117" s="22"/>
      <c r="B117" s="22"/>
      <c r="C117" s="27"/>
      <c r="D117" s="20"/>
      <c r="E117" s="20"/>
      <c r="F117" s="7"/>
      <c r="G117" s="15"/>
      <c r="H117" s="8"/>
      <c r="I117" s="28"/>
      <c r="J117" s="28"/>
      <c r="K117" s="28"/>
      <c r="L117" s="28"/>
      <c r="M117" s="28"/>
    </row>
    <row r="118" spans="1:13">
      <c r="A118" s="24"/>
      <c r="B118" s="22"/>
      <c r="C118" s="25" t="s">
        <v>59</v>
      </c>
      <c r="D118" s="20"/>
      <c r="E118" s="20"/>
      <c r="F118" s="18"/>
      <c r="G118" s="18"/>
      <c r="H118" s="18"/>
      <c r="I118" s="28"/>
      <c r="J118" s="28"/>
      <c r="K118" s="28"/>
      <c r="L118" s="28"/>
      <c r="M118" s="28"/>
    </row>
    <row r="119" spans="1:13">
      <c r="A119" s="49" t="s">
        <v>51</v>
      </c>
      <c r="B119" s="49"/>
      <c r="C119" s="49"/>
      <c r="D119" s="15">
        <v>251062</v>
      </c>
      <c r="E119" s="15">
        <v>246193</v>
      </c>
      <c r="F119" s="7" t="s">
        <v>23</v>
      </c>
      <c r="G119" s="15">
        <f>D119-E119</f>
        <v>4869</v>
      </c>
      <c r="H119" s="8">
        <f>G119/E119</f>
        <v>1.9777166694422667E-2</v>
      </c>
      <c r="I119" s="28"/>
      <c r="J119" s="28"/>
      <c r="K119" s="28"/>
      <c r="L119" s="28"/>
      <c r="M119" s="28"/>
    </row>
    <row r="120" spans="1:13">
      <c r="A120" s="49" t="s">
        <v>52</v>
      </c>
      <c r="B120" s="49"/>
      <c r="C120" s="49"/>
      <c r="D120" s="15">
        <v>71</v>
      </c>
      <c r="E120" s="15">
        <v>70</v>
      </c>
      <c r="F120" s="7" t="s">
        <v>23</v>
      </c>
      <c r="G120" s="15">
        <f>D120-E120</f>
        <v>1</v>
      </c>
      <c r="H120" s="8">
        <f>G120/E120</f>
        <v>1.4285714285714285E-2</v>
      </c>
      <c r="I120" s="28"/>
      <c r="J120" s="28"/>
      <c r="K120" s="28"/>
      <c r="L120" s="28"/>
      <c r="M120" s="28"/>
    </row>
    <row r="121" spans="1:13">
      <c r="A121" s="49" t="s">
        <v>53</v>
      </c>
      <c r="B121" s="49"/>
      <c r="C121" s="49"/>
      <c r="D121" s="15">
        <v>240187</v>
      </c>
      <c r="E121" s="15">
        <v>235370</v>
      </c>
      <c r="F121" s="7" t="s">
        <v>23</v>
      </c>
      <c r="G121" s="15">
        <f>D121-E121</f>
        <v>4817</v>
      </c>
      <c r="H121" s="8">
        <f>G121/E121</f>
        <v>2.0465649827930494E-2</v>
      </c>
      <c r="I121" s="28"/>
      <c r="J121" s="28"/>
      <c r="K121" s="28"/>
      <c r="L121" s="28"/>
      <c r="M121" s="28"/>
    </row>
    <row r="122" spans="1:13">
      <c r="A122" s="25"/>
      <c r="B122" s="25"/>
      <c r="C122" s="25" t="s">
        <v>54</v>
      </c>
      <c r="D122" s="15">
        <v>52908965635.639999</v>
      </c>
      <c r="E122" s="15">
        <v>51363817050.209999</v>
      </c>
      <c r="F122" s="7" t="s">
        <v>23</v>
      </c>
      <c r="G122" s="15">
        <f>D122-E122</f>
        <v>1545148585.4300003</v>
      </c>
      <c r="H122" s="8">
        <f>G122/E122</f>
        <v>3.0082433007647413E-2</v>
      </c>
      <c r="I122" s="28"/>
      <c r="J122" s="28"/>
      <c r="K122" s="28"/>
      <c r="L122" s="28"/>
      <c r="M122" s="28"/>
    </row>
    <row r="123" spans="1:13" ht="18" thickBot="1">
      <c r="A123" s="42" t="s">
        <v>55</v>
      </c>
      <c r="B123" s="35"/>
      <c r="C123" s="39"/>
      <c r="D123" s="39"/>
      <c r="E123" s="41"/>
      <c r="F123" s="39"/>
      <c r="G123" s="39"/>
      <c r="H123" s="38"/>
      <c r="I123" s="4"/>
      <c r="J123" s="4"/>
      <c r="K123" s="4"/>
    </row>
    <row r="124" spans="1:13" ht="18.75" thickTop="1" thickBot="1">
      <c r="A124" s="50" t="s">
        <v>74</v>
      </c>
      <c r="B124" s="50"/>
      <c r="C124" s="50"/>
      <c r="D124" s="51"/>
      <c r="E124" s="40"/>
      <c r="F124" s="39"/>
      <c r="G124" s="39"/>
      <c r="H124" s="38"/>
      <c r="I124" s="4"/>
    </row>
    <row r="125" spans="1:13" ht="18.75" customHeight="1" thickTop="1">
      <c r="A125" s="52" t="s">
        <v>73</v>
      </c>
      <c r="B125" s="52"/>
      <c r="C125" s="52"/>
      <c r="D125" s="52"/>
      <c r="E125" s="52"/>
      <c r="F125" s="52"/>
      <c r="G125" s="52"/>
      <c r="H125" s="52"/>
      <c r="I125" s="4"/>
      <c r="J125" s="30"/>
    </row>
    <row r="126" spans="1:13" ht="17.25" customHeight="1">
      <c r="A126" s="52" t="s">
        <v>72</v>
      </c>
      <c r="B126" s="52"/>
      <c r="C126" s="52"/>
      <c r="D126" s="52"/>
      <c r="E126" s="52"/>
      <c r="F126" s="52"/>
      <c r="G126" s="52"/>
      <c r="H126" s="52"/>
      <c r="I126" s="4"/>
      <c r="J126" s="5"/>
    </row>
    <row r="127" spans="1:13" ht="17.25" customHeight="1">
      <c r="A127" s="45" t="s">
        <v>71</v>
      </c>
      <c r="B127" s="45"/>
      <c r="C127" s="45"/>
      <c r="D127" s="45"/>
      <c r="E127" s="45"/>
      <c r="F127" s="45"/>
      <c r="G127" s="45"/>
      <c r="H127" s="45"/>
      <c r="I127" s="4"/>
    </row>
    <row r="128" spans="1:13" ht="24" customHeight="1">
      <c r="A128" s="46" t="s">
        <v>70</v>
      </c>
      <c r="B128" s="46"/>
      <c r="C128" s="46"/>
      <c r="D128" s="46"/>
      <c r="E128" s="46"/>
      <c r="F128" s="46"/>
      <c r="G128" s="46"/>
      <c r="H128" s="46"/>
      <c r="I128" s="4"/>
    </row>
    <row r="129" spans="1:9" ht="22.5" customHeight="1">
      <c r="A129" s="46" t="s">
        <v>69</v>
      </c>
      <c r="B129" s="46"/>
      <c r="C129" s="46"/>
      <c r="D129" s="46"/>
      <c r="E129" s="46"/>
      <c r="F129" s="46"/>
      <c r="G129" s="46"/>
      <c r="H129" s="46"/>
      <c r="I129" s="4"/>
    </row>
    <row r="130" spans="1:9" ht="17.25" customHeight="1">
      <c r="A130" s="46" t="s">
        <v>68</v>
      </c>
      <c r="B130" s="46"/>
      <c r="C130" s="37"/>
      <c r="D130" s="37"/>
      <c r="E130" s="37"/>
      <c r="F130" s="37"/>
      <c r="G130" s="37"/>
      <c r="H130" s="37"/>
      <c r="I130" s="4"/>
    </row>
    <row r="131" spans="1:9" ht="17.25" customHeight="1">
      <c r="A131" s="46" t="s">
        <v>67</v>
      </c>
      <c r="B131" s="46"/>
      <c r="C131" s="46"/>
      <c r="D131" s="46"/>
      <c r="E131" s="46"/>
      <c r="F131" s="46"/>
      <c r="G131" s="46"/>
      <c r="H131" s="46"/>
      <c r="I131" s="4"/>
    </row>
    <row r="132" spans="1:9" ht="17.25" customHeight="1">
      <c r="A132" s="45" t="s">
        <v>66</v>
      </c>
      <c r="B132" s="45"/>
      <c r="C132" s="45"/>
      <c r="D132" s="45"/>
      <c r="E132" s="45"/>
      <c r="F132" s="45"/>
      <c r="G132" s="45"/>
      <c r="H132" s="45"/>
      <c r="I132" s="4"/>
    </row>
    <row r="133" spans="1:9" ht="17.25" customHeight="1">
      <c r="A133" s="45" t="s">
        <v>65</v>
      </c>
      <c r="B133" s="45"/>
      <c r="C133" s="45"/>
      <c r="D133" s="45"/>
      <c r="E133" s="45"/>
      <c r="F133" s="45"/>
      <c r="G133" s="45"/>
      <c r="H133" s="45"/>
      <c r="I133" s="4"/>
    </row>
    <row r="134" spans="1:9" ht="17.25" customHeight="1">
      <c r="A134" s="45" t="s">
        <v>64</v>
      </c>
      <c r="B134" s="45"/>
      <c r="C134" s="45"/>
      <c r="D134" s="45"/>
      <c r="E134" s="45"/>
      <c r="F134" s="45"/>
      <c r="G134" s="45"/>
      <c r="H134" s="45"/>
      <c r="I134" s="4"/>
    </row>
    <row r="135" spans="1:9" ht="24.75" customHeight="1">
      <c r="A135" s="45" t="s">
        <v>63</v>
      </c>
      <c r="B135" s="45"/>
      <c r="C135" s="45"/>
      <c r="D135" s="45"/>
      <c r="E135" s="45"/>
      <c r="F135" s="45"/>
      <c r="G135" s="45"/>
      <c r="H135" s="36"/>
      <c r="I135" s="4"/>
    </row>
    <row r="136" spans="1:9">
      <c r="A136" s="44" t="s">
        <v>56</v>
      </c>
      <c r="B136" s="44"/>
      <c r="C136" s="35"/>
      <c r="D136" s="35"/>
      <c r="E136" s="35"/>
      <c r="F136" s="35"/>
      <c r="G136" s="35"/>
      <c r="H136" s="35"/>
      <c r="I136" s="4"/>
    </row>
    <row r="137" spans="1:9">
      <c r="A137" s="54" t="s">
        <v>57</v>
      </c>
      <c r="B137" s="54"/>
      <c r="C137" s="35"/>
      <c r="D137" s="35"/>
      <c r="E137" s="35"/>
      <c r="F137" s="35"/>
      <c r="G137" s="35"/>
      <c r="H137" s="35"/>
    </row>
  </sheetData>
  <mergeCells count="85">
    <mergeCell ref="A27:C27"/>
    <mergeCell ref="A2:C2"/>
    <mergeCell ref="A3:C3"/>
    <mergeCell ref="A7:C7"/>
    <mergeCell ref="A9:C9"/>
    <mergeCell ref="A11:C11"/>
    <mergeCell ref="A12:C12"/>
    <mergeCell ref="A4:C4"/>
    <mergeCell ref="A13:C13"/>
    <mergeCell ref="A14:C14"/>
    <mergeCell ref="A22:C22"/>
    <mergeCell ref="A24:C24"/>
    <mergeCell ref="A26:C2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25:H125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4:D124"/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1681A-0598-4EAD-A1AD-C3F9D9D49ADC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28489dc2-50cf-493e-a704-cb1420394a7d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44e2f5b-9846-4671-8ae8-9e2b684eca7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F3364E8-7553-4AFC-B32D-920D218DF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RM octubre 2024</vt:lpstr>
      <vt:lpstr>RM noviembre 2024</vt:lpstr>
      <vt:lpstr>'RM noviembre 2024'!Área_de_impresión</vt:lpstr>
      <vt:lpstr>'RM octubre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Franki Noel Trinidad García</cp:lastModifiedBy>
  <cp:revision/>
  <cp:lastPrinted>2024-12-10T14:50:12Z</cp:lastPrinted>
  <dcterms:created xsi:type="dcterms:W3CDTF">2023-02-10T13:20:53Z</dcterms:created>
  <dcterms:modified xsi:type="dcterms:W3CDTF">2024-12-10T14:50:20Z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