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data cruda-portal OAI/2023/"/>
    </mc:Choice>
  </mc:AlternateContent>
  <xr:revisionPtr revIDLastSave="519" documentId="8_{3C2A2DBC-5D92-471E-8809-6890F80E89D5}" xr6:coauthVersionLast="47" xr6:coauthVersionMax="47" xr10:uidLastSave="{057310F4-3B8B-4678-B182-651B3F63E53B}"/>
  <bookViews>
    <workbookView xWindow="-120" yWindow="-120" windowWidth="20730" windowHeight="11160" xr2:uid="{841B0535-FFF2-49CA-AAFC-35103608C5B9}"/>
  </bookViews>
  <sheets>
    <sheet name="RM Septiembre 2023" sheetId="4" r:id="rId1"/>
  </sheets>
  <externalReferences>
    <externalReference r:id="rId2"/>
  </externalReferences>
  <definedNames>
    <definedName name="Área_de_impresión1">'[1]7.7.6'!$A$1:$AQ$58</definedName>
    <definedName name="Área_de_impresión2" localSheetId="0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>'[1]7.7.6'!#REF!</definedName>
    <definedName name="Exceso2" localSheetId="0">'[1]7.7.6'!#REF!</definedName>
    <definedName name="Exceso2">'[1]7.7.6'!#REF!</definedName>
    <definedName name="_xlnm.Print_Area" localSheetId="0">'RM Septiembre 2023'!$A$1:$I$136</definedName>
    <definedName name="Print1">'[1]7.7.6'!$A$1:$AQ$58</definedName>
    <definedName name="Print2" localSheetId="0">'[1]7.7.6'!#REF!</definedName>
    <definedName name="Print2">'[1]7.7.6'!#REF!</definedName>
    <definedName name="RepFSS">'[1]7.7.6'!$T$1:$Y$57</definedName>
    <definedName name="Totales">'[1]7.7.6'!$A$1:$AP$58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4" l="1"/>
  <c r="H97" i="4"/>
  <c r="G61" i="4"/>
  <c r="F61" i="4"/>
  <c r="D55" i="4"/>
  <c r="D64" i="4"/>
  <c r="D22" i="4"/>
  <c r="D21" i="4" s="1"/>
  <c r="D30" i="4"/>
  <c r="D80" i="4"/>
  <c r="F95" i="4" s="1"/>
  <c r="D38" i="4" l="1"/>
  <c r="F6" i="4" l="1"/>
  <c r="G41" i="4" l="1"/>
  <c r="H41" i="4" s="1"/>
  <c r="G30" i="4"/>
  <c r="H30" i="4" s="1"/>
  <c r="G121" i="4"/>
  <c r="H121" i="4" s="1"/>
  <c r="G122" i="4"/>
  <c r="H122" i="4" s="1"/>
  <c r="G120" i="4"/>
  <c r="H120" i="4" s="1"/>
  <c r="G119" i="4"/>
  <c r="H119" i="4" s="1"/>
  <c r="G116" i="4"/>
  <c r="H116" i="4" s="1"/>
  <c r="G115" i="4"/>
  <c r="H115" i="4" s="1"/>
  <c r="G112" i="4"/>
  <c r="H112" i="4" s="1"/>
  <c r="G111" i="4"/>
  <c r="H111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80" i="4"/>
  <c r="H80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64" i="4"/>
  <c r="H64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H61" i="4"/>
  <c r="G62" i="4"/>
  <c r="H62" i="4" s="1"/>
  <c r="G40" i="4"/>
  <c r="H40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1" i="4"/>
  <c r="H31" i="4" s="1"/>
  <c r="G32" i="4"/>
  <c r="H32" i="4" s="1"/>
  <c r="G33" i="4"/>
  <c r="H33" i="4" s="1"/>
  <c r="G34" i="4"/>
  <c r="H34" i="4" s="1"/>
  <c r="G35" i="4"/>
  <c r="H35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6" i="4"/>
  <c r="H6" i="4" s="1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80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64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2" i="4"/>
  <c r="F40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G22" i="4" l="1"/>
  <c r="H22" i="4" s="1"/>
  <c r="F41" i="4"/>
  <c r="F24" i="4" l="1"/>
  <c r="F28" i="4"/>
  <c r="F32" i="4"/>
  <c r="F21" i="4"/>
  <c r="G38" i="4"/>
  <c r="H38" i="4" s="1"/>
  <c r="F22" i="4"/>
  <c r="F30" i="4"/>
  <c r="F34" i="4"/>
  <c r="F27" i="4"/>
  <c r="F35" i="4"/>
  <c r="F25" i="4"/>
  <c r="F29" i="4"/>
  <c r="F33" i="4"/>
  <c r="F26" i="4"/>
  <c r="G21" i="4"/>
  <c r="H21" i="4" s="1"/>
  <c r="F23" i="4"/>
  <c r="F31" i="4"/>
  <c r="D37" i="4"/>
  <c r="G37" i="4" s="1"/>
  <c r="H37" i="4" s="1"/>
</calcChain>
</file>

<file path=xl/sharedStrings.xml><?xml version="1.0" encoding="utf-8"?>
<sst xmlns="http://schemas.openxmlformats.org/spreadsheetml/2006/main" count="157" uniqueCount="77">
  <si>
    <t>Superintendencia de Pensiones</t>
  </si>
  <si>
    <t>Participación</t>
  </si>
  <si>
    <t>Variación</t>
  </si>
  <si>
    <t>Absoluta</t>
  </si>
  <si>
    <t>Relativa</t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</si>
  <si>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</si>
  <si>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</si>
  <si>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</si>
  <si>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</si>
  <si>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</si>
  <si>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</si>
  <si>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</si>
  <si>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</si>
  <si>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</si>
  <si>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</si>
  <si>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</si>
  <si>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</si>
  <si>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</si>
  <si>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n/a</t>
  </si>
  <si>
    <t>Subtotal Aportes CCI</t>
  </si>
  <si>
    <t>Fondo de Solidaridad Social</t>
  </si>
  <si>
    <t>Seguro de Discapacidad y Sobrevivencia</t>
  </si>
  <si>
    <t>Intereses</t>
  </si>
  <si>
    <t>Recargos</t>
  </si>
  <si>
    <t>Operación SIPEN</t>
  </si>
  <si>
    <t xml:space="preserve"> </t>
  </si>
  <si>
    <t>Obligatorios</t>
  </si>
  <si>
    <t>AFP</t>
  </si>
  <si>
    <t>Voluntarios</t>
  </si>
  <si>
    <t>Capitalización Individual (CCI)</t>
  </si>
  <si>
    <t>Fondo de Reparto - Banco Central</t>
  </si>
  <si>
    <t>Fondo de Reparto - Banco de Reservas</t>
  </si>
  <si>
    <t>Solicitadas</t>
  </si>
  <si>
    <t>Otorgadas</t>
  </si>
  <si>
    <t>Solicitudes</t>
  </si>
  <si>
    <t>Pensiones por retiro programado</t>
  </si>
  <si>
    <t>Devolución otorgada del saldo de la CCI</t>
  </si>
  <si>
    <t>Montos devueltos RD$</t>
  </si>
  <si>
    <t>Notas: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</si>
  <si>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</si>
  <si>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</si>
  <si>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</si>
  <si>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</si>
  <si>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</si>
  <si>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</si>
  <si>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t>Operación DIDA</t>
  </si>
  <si>
    <t>Operación TSS</t>
  </si>
  <si>
    <r>
      <t>INABIMA</t>
    </r>
    <r>
      <rPr>
        <i/>
        <vertAlign val="superscript"/>
        <sz val="12.5"/>
        <rFont val="Calibri"/>
        <family val="2"/>
        <scheme val="minor"/>
      </rPr>
      <t>7</t>
    </r>
  </si>
  <si>
    <r>
      <t>Planes Complementarios</t>
    </r>
    <r>
      <rPr>
        <vertAlign val="superscript"/>
        <sz val="12.5"/>
        <rFont val="Calibri"/>
        <family val="2"/>
        <scheme val="minor"/>
      </rPr>
      <t>8</t>
    </r>
  </si>
  <si>
    <r>
      <t>Promedio</t>
    </r>
    <r>
      <rPr>
        <i/>
        <vertAlign val="superscript"/>
        <sz val="12.5"/>
        <rFont val="Calibri"/>
        <family val="2"/>
        <scheme val="minor"/>
      </rPr>
      <t>10</t>
    </r>
  </si>
  <si>
    <r>
      <t>INABIMA</t>
    </r>
    <r>
      <rPr>
        <i/>
        <vertAlign val="superscript"/>
        <sz val="12.5"/>
        <rFont val="Calibri"/>
        <family val="2"/>
        <scheme val="minor"/>
      </rPr>
      <t>11</t>
    </r>
  </si>
  <si>
    <t>n/a = No aplica</t>
  </si>
  <si>
    <t>Fuente VISTAS-UNIPAGO.</t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</si>
  <si>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</si>
  <si>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r>
      <t xml:space="preserve">1 </t>
    </r>
    <r>
      <rPr>
        <sz val="8"/>
        <rFont val="Calibri"/>
        <family val="2"/>
        <scheme val="minor"/>
      </rPr>
      <t>Incluyen afiliados fallecidos y afiliados que han recibido algun tipo de beneficio.</t>
    </r>
  </si>
  <si>
    <r>
      <t>2</t>
    </r>
    <r>
      <rPr>
        <sz val="8"/>
        <rFont val="Calibri"/>
        <family val="2"/>
        <scheme val="minor"/>
      </rPr>
      <t xml:space="preserve">Las facturas del Banco Central y Banco de Reservas se pagan en ocasiones fuera del período referido en la publicación, motivo por el cual se presentan cifras muy discordantes entre un mes y otro. </t>
    </r>
  </si>
  <si>
    <r>
      <t>3</t>
    </r>
    <r>
      <rPr>
        <sz val="8"/>
        <rFont val="Calibri"/>
        <family val="2"/>
        <scheme val="minor"/>
      </rPr>
      <t>Se refiere a los afiliados y/o cotizantes que no han elegido su AFP.</t>
    </r>
  </si>
  <si>
    <r>
      <t>4</t>
    </r>
    <r>
      <rPr>
        <sz val="8"/>
        <rFont val="Calibri"/>
        <family val="2"/>
        <scheme val="minor"/>
      </rPr>
      <t>Calculada sobre la base de afiliados acumulados.</t>
    </r>
  </si>
  <si>
    <r>
      <rPr>
        <vertAlign val="superscript"/>
        <sz val="8"/>
        <rFont val="Calibri"/>
        <family val="2"/>
        <scheme val="minor"/>
      </rPr>
      <t>5</t>
    </r>
    <r>
      <rPr>
        <sz val="8"/>
        <rFont val="Calibri"/>
        <family val="2"/>
        <scheme val="minor"/>
      </rPr>
      <t>El mercado potencial usado para el año 2023 es de 2,859,490 , según las estimaciones realizadas por la SIPEN a partir de la Encuesta Nacional Continua de Fuerza de Trabajo que elabora el Banco Central de la República Dominicana.</t>
    </r>
  </si>
  <si>
    <r>
      <rPr>
        <vertAlign val="superscript"/>
        <sz val="8"/>
        <rFont val="Calibri"/>
        <family val="2"/>
        <scheme val="minor"/>
      </rPr>
      <t>6</t>
    </r>
    <r>
      <rPr>
        <sz val="8"/>
        <rFont val="Calibri"/>
        <family val="2"/>
        <scheme val="minor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</si>
  <si>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8"/>
        <rFont val="Calibri"/>
        <family val="2"/>
        <scheme val="minor"/>
      </rPr>
      <t>7</t>
    </r>
    <r>
      <rPr>
        <sz val="8"/>
        <rFont val="Calibri"/>
        <family val="2"/>
        <scheme val="minor"/>
      </rPr>
      <t>Montos individualizados a partir de la promulgación de la Ley 13-20 que modifica la Ley 87-01.</t>
    </r>
  </si>
  <si>
    <r>
      <t>8</t>
    </r>
    <r>
      <rPr>
        <sz val="8"/>
        <rFont val="Calibri"/>
        <family val="2"/>
        <scheme val="minor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</si>
  <si>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8"/>
        <rFont val="Calibri"/>
        <family val="2"/>
        <scheme val="minor"/>
      </rPr>
      <t>Rentabilidad nominal de los últimos 12 meses.</t>
    </r>
  </si>
  <si>
    <r>
      <t>10</t>
    </r>
    <r>
      <rPr>
        <sz val="8"/>
        <rFont val="Calibri"/>
        <family val="2"/>
        <scheme val="minor"/>
      </rPr>
      <t>Promedio ponderado sobre la base del patrimonio de los fondos de pensiones (no incluye Ministerio de Hacienda).</t>
    </r>
  </si>
  <si>
    <r>
      <t>11</t>
    </r>
    <r>
      <rPr>
        <sz val="8"/>
        <rFont val="Calibri"/>
        <family val="2"/>
        <scheme val="minor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</si>
  <si>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Cotizantes</t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</si>
  <si>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</si>
  <si>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Aportes individualizados (RD$)</t>
  </si>
  <si>
    <t>Patrimonio de los Fondos de Pensiones (RD$)</t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</si>
  <si>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9</t>
    </r>
  </si>
  <si>
    <t>Junio 2023</t>
  </si>
  <si>
    <t>Pensiones por sobrevivencia</t>
  </si>
  <si>
    <t>Pensiones por discapacidad</t>
  </si>
  <si>
    <t>Beneficios de afiliados de ingreso tardío</t>
  </si>
  <si>
    <t>Analista Senior de Investigación</t>
  </si>
  <si>
    <t>Septiembre 2023</t>
  </si>
  <si>
    <t>Resumen estadístico previsional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</si>
</sst>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00000"/>
    <numFmt numFmtId="167" formatCode="0.000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theme="0" tint="-4.9989318521683403E-2"/>
      </right>
      <top/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</cellStyleXfs>
  <cellXfs count="83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0" fontId="3" fillId="2" borderId="1" xfId="1" applyFont="1" applyFill="1" applyBorder="1"/>
    <xf numFmtId="0" fontId="4" fillId="2" borderId="1" xfId="1" applyFont="1" applyFill="1" applyBorder="1" applyAlignment="1">
      <alignment horizontal="right"/>
    </xf>
    <xf numFmtId="17" fontId="3" fillId="2" borderId="4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/>
    </xf>
    <xf numFmtId="0" fontId="3" fillId="2" borderId="8" xfId="1" applyFont="1" applyFill="1" applyBorder="1"/>
    <xf numFmtId="0" fontId="3" fillId="2" borderId="1" xfId="1" applyFont="1" applyFill="1" applyBorder="1" applyAlignment="1">
      <alignment vertical="center"/>
    </xf>
    <xf numFmtId="17" fontId="3" fillId="2" borderId="7" xfId="1" applyNumberFormat="1" applyFont="1" applyFill="1" applyBorder="1" applyAlignment="1">
      <alignment vertical="center" wrapText="1"/>
    </xf>
    <xf numFmtId="0" fontId="3" fillId="2" borderId="4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3" fontId="3" fillId="2" borderId="0" xfId="1" applyNumberFormat="1" applyFont="1" applyFill="1" applyAlignment="1">
      <alignment horizontal="center"/>
    </xf>
    <xf numFmtId="3" fontId="3" fillId="2" borderId="0" xfId="4" applyNumberFormat="1" applyFont="1" applyFill="1" applyBorder="1" applyAlignment="1">
      <alignment horizontal="center"/>
    </xf>
    <xf numFmtId="3" fontId="3" fillId="2" borderId="8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0" fontId="3" fillId="2" borderId="0" xfId="4" applyNumberFormat="1" applyFont="1" applyFill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/>
    </xf>
    <xf numFmtId="4" fontId="3" fillId="2" borderId="8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6" fontId="3" fillId="2" borderId="0" xfId="3" applyNumberFormat="1" applyFont="1" applyFill="1"/>
    <xf numFmtId="3" fontId="3" fillId="2" borderId="8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5" fillId="2" borderId="0" xfId="3" applyFont="1" applyFill="1" applyAlignment="1">
      <alignment vertical="center" wrapText="1" shrinkToFit="1"/>
    </xf>
    <xf numFmtId="0" fontId="3" fillId="2" borderId="0" xfId="3" applyFont="1" applyFill="1" applyAlignment="1">
      <alignment vertical="center" wrapText="1" shrinkToFit="1"/>
    </xf>
    <xf numFmtId="0" fontId="8" fillId="0" borderId="0" xfId="3" applyFont="1"/>
    <xf numFmtId="3" fontId="3" fillId="0" borderId="5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4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164" fontId="3" fillId="0" borderId="8" xfId="4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164" fontId="3" fillId="0" borderId="9" xfId="4" applyNumberFormat="1" applyFont="1" applyFill="1" applyBorder="1" applyAlignment="1">
      <alignment horizontal="center"/>
    </xf>
    <xf numFmtId="165" fontId="3" fillId="0" borderId="0" xfId="6" applyNumberFormat="1" applyFont="1" applyFill="1" applyBorder="1" applyAlignment="1">
      <alignment horizontal="center" wrapText="1"/>
    </xf>
    <xf numFmtId="0" fontId="3" fillId="0" borderId="8" xfId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4" applyNumberFormat="1" applyFont="1" applyFill="1" applyBorder="1" applyAlignment="1">
      <alignment horizontal="center"/>
    </xf>
    <xf numFmtId="165" fontId="3" fillId="0" borderId="8" xfId="6" applyNumberFormat="1" applyFont="1" applyFill="1" applyBorder="1" applyAlignment="1">
      <alignment horizontal="center" wrapText="1"/>
    </xf>
    <xf numFmtId="0" fontId="3" fillId="0" borderId="1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65" fontId="3" fillId="0" borderId="6" xfId="6" applyNumberFormat="1" applyFont="1" applyFill="1" applyBorder="1" applyAlignment="1">
      <alignment horizontal="center" wrapText="1"/>
    </xf>
    <xf numFmtId="164" fontId="3" fillId="0" borderId="6" xfId="4" applyNumberFormat="1" applyFont="1" applyFill="1" applyBorder="1" applyAlignment="1">
      <alignment horizontal="center"/>
    </xf>
    <xf numFmtId="164" fontId="3" fillId="0" borderId="13" xfId="4" applyNumberFormat="1" applyFont="1" applyFill="1" applyBorder="1" applyAlignment="1">
      <alignment horizontal="center"/>
    </xf>
    <xf numFmtId="164" fontId="3" fillId="0" borderId="6" xfId="9" applyNumberFormat="1" applyFont="1" applyFill="1" applyBorder="1" applyAlignment="1">
      <alignment horizontal="center"/>
    </xf>
    <xf numFmtId="164" fontId="3" fillId="0" borderId="2" xfId="4" applyNumberFormat="1" applyFont="1" applyFill="1" applyBorder="1" applyAlignment="1">
      <alignment horizontal="center"/>
    </xf>
    <xf numFmtId="10" fontId="3" fillId="0" borderId="6" xfId="9" applyNumberFormat="1" applyFont="1" applyFill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8" fillId="0" borderId="12" xfId="1" applyFont="1" applyBorder="1"/>
    <xf numFmtId="164" fontId="8" fillId="0" borderId="0" xfId="1" applyNumberFormat="1" applyFont="1"/>
    <xf numFmtId="0" fontId="10" fillId="0" borderId="0" xfId="3" applyFont="1" applyAlignment="1">
      <alignment vertical="center" wrapText="1" shrinkToFit="1"/>
    </xf>
    <xf numFmtId="15" fontId="8" fillId="0" borderId="0" xfId="2" applyNumberFormat="1" applyFont="1" applyAlignment="1">
      <alignment horizontal="left"/>
    </xf>
    <xf numFmtId="15" fontId="8" fillId="0" borderId="0" xfId="2" applyNumberFormat="1" applyFont="1" applyAlignment="1">
      <alignment wrapText="1"/>
    </xf>
    <xf numFmtId="15" fontId="8" fillId="0" borderId="0" xfId="2" applyNumberFormat="1" applyFont="1"/>
    <xf numFmtId="0" fontId="8" fillId="0" borderId="0" xfId="2" applyFont="1"/>
    <xf numFmtId="49" fontId="11" fillId="2" borderId="5" xfId="1" applyNumberFormat="1" applyFont="1" applyFill="1" applyBorder="1" applyAlignment="1">
      <alignment horizontal="center" vertical="center"/>
    </xf>
    <xf numFmtId="167" fontId="3" fillId="2" borderId="0" xfId="9" applyNumberFormat="1" applyFont="1" applyFill="1"/>
    <xf numFmtId="43" fontId="8" fillId="0" borderId="0" xfId="10" applyFont="1"/>
    <xf numFmtId="3" fontId="3" fillId="0" borderId="0" xfId="3" applyNumberFormat="1" applyFont="1" applyAlignment="1">
      <alignment horizontal="center"/>
    </xf>
    <xf numFmtId="10" fontId="3" fillId="0" borderId="0" xfId="7" applyNumberFormat="1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3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10" fontId="3" fillId="0" borderId="0" xfId="9" applyNumberFormat="1" applyFont="1" applyAlignment="1">
      <alignment horizontal="center"/>
    </xf>
    <xf numFmtId="0" fontId="10" fillId="0" borderId="0" xfId="3" applyFont="1" applyAlignment="1">
      <alignment horizontal="left" vertical="center" wrapText="1" shrinkToFit="1"/>
    </xf>
    <xf numFmtId="0" fontId="8" fillId="0" borderId="0" xfId="3" applyFont="1" applyAlignment="1">
      <alignment horizontal="left" vertical="center" wrapText="1" shrinkToFit="1"/>
    </xf>
    <xf numFmtId="0" fontId="6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3" fillId="0" borderId="0" xfId="1" applyFont="1" applyAlignment="1">
      <alignment horizontal="right"/>
    </xf>
    <xf numFmtId="0" fontId="10" fillId="3" borderId="0" xfId="3" applyFont="1" applyFill="1" applyAlignment="1">
      <alignment horizontal="left" vertical="center" wrapText="1"/>
    </xf>
    <xf numFmtId="0" fontId="3" fillId="2" borderId="0" xfId="1" applyFont="1" applyFill="1" applyAlignment="1">
      <alignment horizontal="right" wrapText="1"/>
    </xf>
    <xf numFmtId="0" fontId="3" fillId="2" borderId="0" xfId="3" applyFont="1" applyFill="1" applyAlignment="1">
      <alignment horizontal="center"/>
    </xf>
  </cellXfs>
  <cellStyles count="12">
    <cellStyle name="Comma" xfId="10" builtinId="3"/>
    <cellStyle name="Millares 2" xfId="5" xr:uid="{24DFF964-2521-410B-917A-2205CF6156F5}"/>
    <cellStyle name="Millares 3 2" xfId="6" xr:uid="{C46D6566-3D93-4989-8252-A0D6A0F6D61D}"/>
    <cellStyle name="Millares 4 2 2" xfId="8" xr:uid="{74F80C97-5108-488F-94EF-B36472B65854}"/>
    <cellStyle name="Normal" xfId="0" builtinId="0"/>
    <cellStyle name="Normal 2" xfId="2" xr:uid="{6A15E7C8-4842-4222-A932-8512F4F91247}"/>
    <cellStyle name="Normal 3" xfId="11" xr:uid="{CEE20B78-7267-4C85-BD50-463D2ECBB79A}"/>
    <cellStyle name="Normal 3 2" xfId="3" xr:uid="{BBAECE03-2404-400B-ABE9-0BF3F9FE3967}"/>
    <cellStyle name="Normal 4 9 2" xfId="1" xr:uid="{69BF5472-B7B2-46B0-85B4-AEAA532EBF2F}"/>
    <cellStyle name="Percent" xfId="9" builtinId="5"/>
    <cellStyle name="Porcentaje 2" xfId="7" xr:uid="{0BC01A50-F404-417C-B341-4AFC91703036}"/>
    <cellStyle name="Porcentual 3 2" xfId="4" xr:uid="{AF7F4FDE-4CA6-4913-9E8A-C30E565F8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180975</xdr:rowOff>
    </xdr:from>
    <xdr:to>
      <xdr:col>1</xdr:col>
      <xdr:colOff>1306833</xdr:colOff>
      <xdr:row>0</xdr:row>
      <xdr:rowOff>717424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81BB6E-0B1D-64BC-0288-2EE5A38F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80975"/>
          <a:ext cx="1706883" cy="53644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28575</xdr:rowOff>
    </xdr:from>
    <xdr:to>
      <xdr:col>1</xdr:col>
      <xdr:colOff>1479045</xdr:colOff>
      <xdr:row>7</xdr:row>
      <xdr:rowOff>161928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FC33E2-5A3D-B38E-446D-87B24BD2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981075"/>
          <a:ext cx="1459995" cy="14097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818A6-E4A3-4BDF-B42C-989331BDC5C4}">
  <sheetPr>
    <pageSetUpPr fitToPage="1"/>
  </sheetPr>
  <dimension ref="A1:J136"/>
  <sheetViews>
    <sheetView showGridLines="0" tabSelected="1" view="pageBreakPreview" topLeftCell="A12" zoomScaleSheetLayoutView="100" workbookViewId="0">
      <selection activeCell="D12" sqref="D12"/>
    </sheetView>
  </sheetViews>
  <sheetFormatPr defaultColWidth="11.42578125" defaultRowHeight="17.25" x14ac:dyDescent="0.3"/>
  <cols>
    <col min="1" max="1" width="11.42578125" style="1" customWidth="1"/>
    <col min="2" max="2" width="34.425781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11.42578125" style="1" customWidth="1"/>
    <col min="10" max="10" width="13.42578125" style="1" customWidth="1"/>
    <col min="11" max="11" width="12.7109375" style="1" bestFit="1" customWidth="1"/>
    <col min="12" max="16384" width="11.42578125" style="1"/>
  </cols>
  <sheetData>
    <row r="1" spans="1:9" ht="57.75" customHeight="1" x14ac:dyDescent="0.3">
      <c r="A1" s="82"/>
      <c r="B1" s="82"/>
      <c r="C1" s="82"/>
      <c r="D1" s="82"/>
      <c r="E1" s="82"/>
      <c r="F1" s="82"/>
      <c r="G1" s="82"/>
      <c r="H1" s="82"/>
      <c r="I1" s="82"/>
    </row>
    <row r="2" spans="1:9" ht="17.25" customHeight="1" x14ac:dyDescent="0.3">
      <c r="A2" s="82" t="s">
        <v>74</v>
      </c>
      <c r="B2" s="82"/>
      <c r="C2" s="2"/>
      <c r="D2" s="2"/>
      <c r="E2" s="2"/>
      <c r="F2" s="2"/>
      <c r="G2" s="2"/>
      <c r="H2" s="3" t="s">
        <v>0</v>
      </c>
      <c r="I2" s="2"/>
    </row>
    <row r="3" spans="1:9" ht="24" thickBot="1" x14ac:dyDescent="0.4">
      <c r="B3" s="4"/>
      <c r="C3" s="4"/>
      <c r="D3" s="5"/>
      <c r="E3" s="5"/>
      <c r="F3" s="5"/>
      <c r="G3" s="5"/>
      <c r="H3" s="6" t="s">
        <v>76</v>
      </c>
      <c r="I3" s="4"/>
    </row>
    <row r="4" spans="1:9" ht="18.75" thickTop="1" thickBot="1" x14ac:dyDescent="0.35">
      <c r="A4" s="2"/>
      <c r="B4" s="2"/>
      <c r="C4" s="2"/>
      <c r="D4" s="62" t="s">
        <v>75</v>
      </c>
      <c r="E4" s="62" t="s">
        <v>70</v>
      </c>
      <c r="F4" s="7" t="s">
        <v>1</v>
      </c>
      <c r="G4" s="8" t="s">
        <v>2</v>
      </c>
      <c r="H4" s="9"/>
      <c r="I4" s="4"/>
    </row>
    <row r="5" spans="1:9" ht="18.75" thickTop="1" thickBot="1" x14ac:dyDescent="0.35">
      <c r="A5" s="2"/>
      <c r="B5" s="2"/>
      <c r="C5" s="2"/>
      <c r="D5" s="10"/>
      <c r="E5" s="10"/>
      <c r="F5" s="11"/>
      <c r="G5" s="12" t="s">
        <v>3</v>
      </c>
      <c r="H5" s="13" t="s">
        <v>4</v>
      </c>
      <c r="I5" s="4"/>
    </row>
    <row r="6" spans="1:9" ht="20.25" thickTop="1" thickBot="1" x14ac:dyDescent="0.35">
      <c r="B6" s="4"/>
      <c r="C6" s="14" t="s">
        <v>39</v>
      </c>
      <c r="D6" s="31">
        <v>4977709</v>
      </c>
      <c r="E6" s="31">
        <v>4923717</v>
      </c>
      <c r="F6" s="48">
        <f>D6/D$6</f>
        <v>1</v>
      </c>
      <c r="G6" s="31">
        <f t="shared" ref="G6:G19" si="0">D6-E6</f>
        <v>53992</v>
      </c>
      <c r="H6" s="49">
        <f t="shared" ref="H6:H19" si="1">G6/E6</f>
        <v>1.096569928775354E-2</v>
      </c>
      <c r="I6" s="4"/>
    </row>
    <row r="7" spans="1:9" ht="18.75" thickTop="1" thickBot="1" x14ac:dyDescent="0.35">
      <c r="A7" s="77" t="s">
        <v>5</v>
      </c>
      <c r="B7" s="77"/>
      <c r="C7" s="77"/>
      <c r="D7" s="32">
        <v>4720631</v>
      </c>
      <c r="E7" s="32">
        <v>4666937</v>
      </c>
      <c r="F7" s="48">
        <f t="shared" ref="F7:F19" si="2">D7/D$6</f>
        <v>0.94835415248259791</v>
      </c>
      <c r="G7" s="31">
        <f t="shared" si="0"/>
        <v>53694</v>
      </c>
      <c r="H7" s="49">
        <f t="shared" si="1"/>
        <v>1.1505190663597988E-2</v>
      </c>
      <c r="I7" s="4"/>
    </row>
    <row r="8" spans="1:9" ht="18.75" thickTop="1" thickBot="1" x14ac:dyDescent="0.35">
      <c r="A8" s="15"/>
      <c r="B8" s="15"/>
      <c r="C8" s="15" t="s">
        <v>6</v>
      </c>
      <c r="D8" s="33">
        <v>82402</v>
      </c>
      <c r="E8" s="33">
        <v>76926</v>
      </c>
      <c r="F8" s="48">
        <f t="shared" si="2"/>
        <v>1.6554201943102739E-2</v>
      </c>
      <c r="G8" s="31">
        <f t="shared" si="0"/>
        <v>5476</v>
      </c>
      <c r="H8" s="49">
        <f t="shared" si="1"/>
        <v>7.118529495879157E-2</v>
      </c>
      <c r="I8" s="4"/>
    </row>
    <row r="9" spans="1:9" ht="18.75" thickTop="1" thickBot="1" x14ac:dyDescent="0.35">
      <c r="A9" s="77" t="s">
        <v>7</v>
      </c>
      <c r="B9" s="77"/>
      <c r="C9" s="77"/>
      <c r="D9" s="33">
        <v>1426217</v>
      </c>
      <c r="E9" s="33">
        <v>1414313</v>
      </c>
      <c r="F9" s="48">
        <f t="shared" si="2"/>
        <v>0.28652076688291744</v>
      </c>
      <c r="G9" s="31">
        <f t="shared" si="0"/>
        <v>11904</v>
      </c>
      <c r="H9" s="49">
        <f t="shared" si="1"/>
        <v>8.4168073121013518E-3</v>
      </c>
      <c r="I9" s="4"/>
    </row>
    <row r="10" spans="1:9" ht="18.75" thickTop="1" thickBot="1" x14ac:dyDescent="0.35">
      <c r="A10" s="15"/>
      <c r="B10" s="15"/>
      <c r="C10" s="15" t="s">
        <v>8</v>
      </c>
      <c r="D10" s="33">
        <v>14545</v>
      </c>
      <c r="E10" s="33">
        <v>13784</v>
      </c>
      <c r="F10" s="48">
        <f t="shared" si="2"/>
        <v>2.9220269806852911E-3</v>
      </c>
      <c r="G10" s="31">
        <f t="shared" si="0"/>
        <v>761</v>
      </c>
      <c r="H10" s="49">
        <f t="shared" si="1"/>
        <v>5.5208937899013349E-2</v>
      </c>
      <c r="I10" s="4"/>
    </row>
    <row r="11" spans="1:9" ht="18.75" thickTop="1" thickBot="1" x14ac:dyDescent="0.35">
      <c r="A11" s="77" t="s">
        <v>9</v>
      </c>
      <c r="B11" s="77"/>
      <c r="C11" s="77"/>
      <c r="D11" s="33">
        <v>1500128</v>
      </c>
      <c r="E11" s="33">
        <v>1483720</v>
      </c>
      <c r="F11" s="48">
        <f t="shared" si="2"/>
        <v>0.30136916400697589</v>
      </c>
      <c r="G11" s="31">
        <f t="shared" si="0"/>
        <v>16408</v>
      </c>
      <c r="H11" s="49">
        <f t="shared" si="1"/>
        <v>1.10586903189281E-2</v>
      </c>
      <c r="I11" s="4"/>
    </row>
    <row r="12" spans="1:9" ht="18.75" thickTop="1" thickBot="1" x14ac:dyDescent="0.35">
      <c r="A12" s="77" t="s">
        <v>10</v>
      </c>
      <c r="B12" s="77"/>
      <c r="C12" s="77"/>
      <c r="D12" s="33">
        <v>646874</v>
      </c>
      <c r="E12" s="33">
        <v>637996</v>
      </c>
      <c r="F12" s="48">
        <f t="shared" si="2"/>
        <v>0.12995416164343879</v>
      </c>
      <c r="G12" s="31">
        <f t="shared" si="0"/>
        <v>8878</v>
      </c>
      <c r="H12" s="49">
        <f t="shared" si="1"/>
        <v>1.3915447745753892E-2</v>
      </c>
      <c r="I12" s="4"/>
    </row>
    <row r="13" spans="1:9" ht="18.75" thickTop="1" thickBot="1" x14ac:dyDescent="0.35">
      <c r="A13" s="77" t="s">
        <v>11</v>
      </c>
      <c r="B13" s="77"/>
      <c r="C13" s="77"/>
      <c r="D13" s="33">
        <v>33675</v>
      </c>
      <c r="E13" s="33">
        <v>33489</v>
      </c>
      <c r="F13" s="48">
        <f t="shared" si="2"/>
        <v>6.7651604382658768E-3</v>
      </c>
      <c r="G13" s="31">
        <f t="shared" si="0"/>
        <v>186</v>
      </c>
      <c r="H13" s="49">
        <f t="shared" si="1"/>
        <v>5.5540625279942666E-3</v>
      </c>
      <c r="I13" s="4"/>
    </row>
    <row r="14" spans="1:9" ht="18.75" thickTop="1" thickBot="1" x14ac:dyDescent="0.35">
      <c r="A14" s="77" t="s">
        <v>12</v>
      </c>
      <c r="B14" s="77"/>
      <c r="C14" s="77"/>
      <c r="D14" s="33">
        <v>1016790</v>
      </c>
      <c r="E14" s="33">
        <v>1006709</v>
      </c>
      <c r="F14" s="48">
        <f t="shared" si="2"/>
        <v>0.2042686705872119</v>
      </c>
      <c r="G14" s="31">
        <f t="shared" si="0"/>
        <v>10081</v>
      </c>
      <c r="H14" s="49">
        <f t="shared" si="1"/>
        <v>1.0013817299736071E-2</v>
      </c>
      <c r="I14" s="4"/>
    </row>
    <row r="15" spans="1:9" ht="18.75" thickTop="1" thickBot="1" x14ac:dyDescent="0.35">
      <c r="A15" s="15"/>
      <c r="B15" s="15"/>
      <c r="C15" s="15" t="s">
        <v>13</v>
      </c>
      <c r="D15" s="32">
        <v>149253</v>
      </c>
      <c r="E15" s="32">
        <v>149216</v>
      </c>
      <c r="F15" s="48">
        <f t="shared" si="2"/>
        <v>2.9984275898812085E-2</v>
      </c>
      <c r="G15" s="31">
        <f t="shared" si="0"/>
        <v>37</v>
      </c>
      <c r="H15" s="49">
        <f t="shared" si="1"/>
        <v>2.4796268496675959E-4</v>
      </c>
      <c r="I15" s="4"/>
    </row>
    <row r="16" spans="1:9" ht="20.25" thickTop="1" thickBot="1" x14ac:dyDescent="0.35">
      <c r="A16" s="15"/>
      <c r="B16" s="15"/>
      <c r="C16" s="15" t="s">
        <v>40</v>
      </c>
      <c r="D16" s="33">
        <v>1357</v>
      </c>
      <c r="E16" s="33">
        <v>1357</v>
      </c>
      <c r="F16" s="48">
        <f t="shared" si="2"/>
        <v>2.7261537385974148E-4</v>
      </c>
      <c r="G16" s="31">
        <f t="shared" si="0"/>
        <v>0</v>
      </c>
      <c r="H16" s="49">
        <f t="shared" si="1"/>
        <v>0</v>
      </c>
      <c r="I16" s="4"/>
    </row>
    <row r="17" spans="1:9" ht="20.25" thickTop="1" thickBot="1" x14ac:dyDescent="0.35">
      <c r="A17" s="15"/>
      <c r="B17" s="15"/>
      <c r="C17" s="15" t="s">
        <v>53</v>
      </c>
      <c r="D17" s="33">
        <v>2571</v>
      </c>
      <c r="E17" s="33">
        <v>2571</v>
      </c>
      <c r="F17" s="48">
        <f t="shared" si="2"/>
        <v>5.1650267221326114E-4</v>
      </c>
      <c r="G17" s="31">
        <f t="shared" si="0"/>
        <v>0</v>
      </c>
      <c r="H17" s="49">
        <f t="shared" si="1"/>
        <v>0</v>
      </c>
      <c r="I17" s="4"/>
    </row>
    <row r="18" spans="1:9" ht="18.75" thickTop="1" thickBot="1" x14ac:dyDescent="0.35">
      <c r="A18" s="15"/>
      <c r="B18" s="15"/>
      <c r="C18" s="15" t="s">
        <v>16</v>
      </c>
      <c r="D18" s="33">
        <v>145325</v>
      </c>
      <c r="E18" s="33">
        <v>145288</v>
      </c>
      <c r="F18" s="48">
        <f t="shared" si="2"/>
        <v>2.919515785273908E-2</v>
      </c>
      <c r="G18" s="31">
        <f t="shared" si="0"/>
        <v>37</v>
      </c>
      <c r="H18" s="49">
        <f t="shared" si="1"/>
        <v>2.5466659324927042E-4</v>
      </c>
      <c r="I18" s="4"/>
    </row>
    <row r="19" spans="1:9" ht="18.75" thickTop="1" thickBot="1" x14ac:dyDescent="0.35">
      <c r="A19" s="15"/>
      <c r="B19" s="15"/>
      <c r="C19" s="15" t="s">
        <v>17</v>
      </c>
      <c r="D19" s="34">
        <v>107825</v>
      </c>
      <c r="E19" s="34">
        <v>107564</v>
      </c>
      <c r="F19" s="48">
        <f t="shared" si="2"/>
        <v>2.166157161859E-2</v>
      </c>
      <c r="G19" s="31">
        <f t="shared" si="0"/>
        <v>261</v>
      </c>
      <c r="H19" s="49">
        <f t="shared" si="1"/>
        <v>2.4264623851846341E-3</v>
      </c>
      <c r="I19" s="4"/>
    </row>
    <row r="20" spans="1:9" ht="18.75" thickTop="1" thickBot="1" x14ac:dyDescent="0.35">
      <c r="A20" s="14"/>
      <c r="B20" s="14"/>
      <c r="C20" s="14"/>
      <c r="D20" s="18"/>
      <c r="E20" s="18"/>
      <c r="F20" s="35"/>
      <c r="G20" s="36"/>
      <c r="H20" s="35"/>
      <c r="I20" s="4"/>
    </row>
    <row r="21" spans="1:9" ht="18" thickTop="1" x14ac:dyDescent="0.3">
      <c r="B21" s="4"/>
      <c r="C21" s="14" t="s">
        <v>65</v>
      </c>
      <c r="D21" s="17">
        <f>+D22+D30+D34+D35</f>
        <v>2103843</v>
      </c>
      <c r="E21" s="16">
        <v>2099920</v>
      </c>
      <c r="F21" s="48">
        <f t="shared" ref="F21:F35" si="3">D21/D$21</f>
        <v>1</v>
      </c>
      <c r="G21" s="41">
        <f t="shared" ref="G21:G35" si="4">D21-E21</f>
        <v>3923</v>
      </c>
      <c r="H21" s="49">
        <f t="shared" ref="H21:H35" si="5">G21/E21</f>
        <v>1.8681664063392891E-3</v>
      </c>
      <c r="I21" s="4"/>
    </row>
    <row r="22" spans="1:9" x14ac:dyDescent="0.3">
      <c r="A22" s="77" t="s">
        <v>5</v>
      </c>
      <c r="B22" s="77"/>
      <c r="C22" s="77"/>
      <c r="D22" s="17">
        <f>+SUM(D23:D29)</f>
        <v>1943866</v>
      </c>
      <c r="E22" s="16">
        <v>1940288</v>
      </c>
      <c r="F22" s="48">
        <f t="shared" si="3"/>
        <v>0.92395963006745274</v>
      </c>
      <c r="G22" s="41">
        <f t="shared" si="4"/>
        <v>3578</v>
      </c>
      <c r="H22" s="49">
        <f t="shared" si="5"/>
        <v>1.844056140119405E-3</v>
      </c>
      <c r="I22" s="4"/>
    </row>
    <row r="23" spans="1:9" x14ac:dyDescent="0.3">
      <c r="A23" s="15"/>
      <c r="B23" s="15"/>
      <c r="C23" s="15" t="s">
        <v>6</v>
      </c>
      <c r="D23" s="17">
        <v>42085</v>
      </c>
      <c r="E23" s="17">
        <v>37786</v>
      </c>
      <c r="F23" s="48">
        <f t="shared" si="3"/>
        <v>2.0003869110004881E-2</v>
      </c>
      <c r="G23" s="41">
        <f t="shared" si="4"/>
        <v>4299</v>
      </c>
      <c r="H23" s="49">
        <f t="shared" si="5"/>
        <v>0.11377229661779495</v>
      </c>
      <c r="I23" s="4"/>
    </row>
    <row r="24" spans="1:9" x14ac:dyDescent="0.3">
      <c r="A24" s="77" t="s">
        <v>7</v>
      </c>
      <c r="B24" s="77"/>
      <c r="C24" s="77"/>
      <c r="D24" s="17">
        <v>525879</v>
      </c>
      <c r="E24" s="17">
        <v>530531</v>
      </c>
      <c r="F24" s="48">
        <f t="shared" si="3"/>
        <v>0.24996114253772739</v>
      </c>
      <c r="G24" s="41">
        <f t="shared" si="4"/>
        <v>-4652</v>
      </c>
      <c r="H24" s="49">
        <f t="shared" si="5"/>
        <v>-8.7685733727152614E-3</v>
      </c>
      <c r="I24" s="4"/>
    </row>
    <row r="25" spans="1:9" x14ac:dyDescent="0.3">
      <c r="A25" s="15"/>
      <c r="B25" s="15"/>
      <c r="C25" s="15" t="s">
        <v>8</v>
      </c>
      <c r="D25" s="17">
        <v>8807</v>
      </c>
      <c r="E25" s="17">
        <v>8468</v>
      </c>
      <c r="F25" s="48">
        <f t="shared" si="3"/>
        <v>4.1861488713749078E-3</v>
      </c>
      <c r="G25" s="41">
        <f t="shared" si="4"/>
        <v>339</v>
      </c>
      <c r="H25" s="49">
        <f t="shared" si="5"/>
        <v>4.0033065658951345E-2</v>
      </c>
      <c r="I25" s="4"/>
    </row>
    <row r="26" spans="1:9" x14ac:dyDescent="0.3">
      <c r="A26" s="77" t="s">
        <v>9</v>
      </c>
      <c r="B26" s="77"/>
      <c r="C26" s="77"/>
      <c r="D26" s="17">
        <v>648828</v>
      </c>
      <c r="E26" s="17">
        <v>650049</v>
      </c>
      <c r="F26" s="48">
        <f t="shared" si="3"/>
        <v>0.3084013398338184</v>
      </c>
      <c r="G26" s="41">
        <f t="shared" si="4"/>
        <v>-1221</v>
      </c>
      <c r="H26" s="49">
        <f t="shared" si="5"/>
        <v>-1.878319942035139E-3</v>
      </c>
      <c r="I26" s="4"/>
    </row>
    <row r="27" spans="1:9" x14ac:dyDescent="0.3">
      <c r="A27" s="77" t="s">
        <v>10</v>
      </c>
      <c r="B27" s="77"/>
      <c r="C27" s="77"/>
      <c r="D27" s="17">
        <v>290595</v>
      </c>
      <c r="E27" s="17">
        <v>280003</v>
      </c>
      <c r="F27" s="48">
        <f t="shared" si="3"/>
        <v>0.13812580121235282</v>
      </c>
      <c r="G27" s="41">
        <f t="shared" si="4"/>
        <v>10592</v>
      </c>
      <c r="H27" s="49">
        <f t="shared" si="5"/>
        <v>3.7828166126791497E-2</v>
      </c>
      <c r="I27" s="4"/>
    </row>
    <row r="28" spans="1:9" x14ac:dyDescent="0.3">
      <c r="A28" s="77" t="s">
        <v>11</v>
      </c>
      <c r="B28" s="77"/>
      <c r="C28" s="77"/>
      <c r="D28" s="17">
        <v>15355</v>
      </c>
      <c r="E28" s="17">
        <v>16365</v>
      </c>
      <c r="F28" s="48">
        <f t="shared" si="3"/>
        <v>7.2985484182992739E-3</v>
      </c>
      <c r="G28" s="41">
        <f t="shared" si="4"/>
        <v>-1010</v>
      </c>
      <c r="H28" s="49">
        <f t="shared" si="5"/>
        <v>-6.1717079132294531E-2</v>
      </c>
      <c r="I28" s="4"/>
    </row>
    <row r="29" spans="1:9" x14ac:dyDescent="0.3">
      <c r="A29" s="77" t="s">
        <v>12</v>
      </c>
      <c r="B29" s="77"/>
      <c r="C29" s="77"/>
      <c r="D29" s="17">
        <v>412317</v>
      </c>
      <c r="E29" s="17">
        <v>417086</v>
      </c>
      <c r="F29" s="48">
        <f t="shared" si="3"/>
        <v>0.19598278008387507</v>
      </c>
      <c r="G29" s="41">
        <f t="shared" si="4"/>
        <v>-4769</v>
      </c>
      <c r="H29" s="49">
        <f t="shared" si="5"/>
        <v>-1.1434092729077456E-2</v>
      </c>
      <c r="I29" s="4"/>
    </row>
    <row r="30" spans="1:9" x14ac:dyDescent="0.3">
      <c r="A30" s="15"/>
      <c r="B30" s="15"/>
      <c r="C30" s="15" t="s">
        <v>13</v>
      </c>
      <c r="D30" s="17">
        <f>+SUM(D31:D33)</f>
        <v>120609</v>
      </c>
      <c r="E30" s="16">
        <v>119167</v>
      </c>
      <c r="F30" s="48">
        <f t="shared" si="3"/>
        <v>5.7327946999847425E-2</v>
      </c>
      <c r="G30" s="41">
        <f t="shared" si="4"/>
        <v>1442</v>
      </c>
      <c r="H30" s="49">
        <f t="shared" si="5"/>
        <v>1.2100665452684048E-2</v>
      </c>
      <c r="I30" s="4"/>
    </row>
    <row r="31" spans="1:9" ht="18.75" x14ac:dyDescent="0.3">
      <c r="A31" s="15"/>
      <c r="B31" s="15"/>
      <c r="C31" s="15" t="s">
        <v>40</v>
      </c>
      <c r="D31" s="17">
        <v>273</v>
      </c>
      <c r="E31" s="17">
        <v>280</v>
      </c>
      <c r="F31" s="48">
        <f t="shared" si="3"/>
        <v>1.29762534561752E-4</v>
      </c>
      <c r="G31" s="41">
        <f t="shared" si="4"/>
        <v>-7</v>
      </c>
      <c r="H31" s="49">
        <f t="shared" si="5"/>
        <v>-2.5000000000000001E-2</v>
      </c>
      <c r="I31" s="4"/>
    </row>
    <row r="32" spans="1:9" x14ac:dyDescent="0.3">
      <c r="A32" s="15"/>
      <c r="B32" s="15"/>
      <c r="C32" s="15" t="s">
        <v>15</v>
      </c>
      <c r="D32" s="17">
        <v>1305</v>
      </c>
      <c r="E32" s="17">
        <v>229</v>
      </c>
      <c r="F32" s="48">
        <f t="shared" si="3"/>
        <v>6.202934344435398E-4</v>
      </c>
      <c r="G32" s="41">
        <f t="shared" si="4"/>
        <v>1076</v>
      </c>
      <c r="H32" s="49">
        <f t="shared" si="5"/>
        <v>4.6986899563318776</v>
      </c>
      <c r="I32" s="4"/>
    </row>
    <row r="33" spans="1:10" x14ac:dyDescent="0.3">
      <c r="A33" s="15"/>
      <c r="B33" s="15"/>
      <c r="C33" s="15" t="s">
        <v>16</v>
      </c>
      <c r="D33" s="17">
        <v>119031</v>
      </c>
      <c r="E33" s="17">
        <v>118658</v>
      </c>
      <c r="F33" s="48">
        <f t="shared" si="3"/>
        <v>5.6577891030842133E-2</v>
      </c>
      <c r="G33" s="41">
        <f t="shared" si="4"/>
        <v>373</v>
      </c>
      <c r="H33" s="49">
        <f t="shared" si="5"/>
        <v>3.1434880075511132E-3</v>
      </c>
      <c r="I33" s="4"/>
    </row>
    <row r="34" spans="1:10" x14ac:dyDescent="0.3">
      <c r="A34" s="15"/>
      <c r="B34" s="15"/>
      <c r="C34" s="15" t="s">
        <v>17</v>
      </c>
      <c r="D34" s="17">
        <v>25749</v>
      </c>
      <c r="E34" s="17">
        <v>26155</v>
      </c>
      <c r="F34" s="48">
        <f t="shared" si="3"/>
        <v>1.2239031144434257E-2</v>
      </c>
      <c r="G34" s="41">
        <f t="shared" si="4"/>
        <v>-406</v>
      </c>
      <c r="H34" s="49">
        <f t="shared" si="5"/>
        <v>-1.552284458038616E-2</v>
      </c>
      <c r="I34" s="4"/>
    </row>
    <row r="35" spans="1:10" ht="19.5" thickBot="1" x14ac:dyDescent="0.35">
      <c r="A35" s="77" t="s">
        <v>41</v>
      </c>
      <c r="B35" s="77"/>
      <c r="C35" s="77"/>
      <c r="D35" s="17">
        <v>13619</v>
      </c>
      <c r="E35" s="16">
        <v>14310</v>
      </c>
      <c r="F35" s="48">
        <f t="shared" si="3"/>
        <v>6.4733917882655694E-3</v>
      </c>
      <c r="G35" s="41">
        <f t="shared" si="4"/>
        <v>-691</v>
      </c>
      <c r="H35" s="49">
        <f t="shared" si="5"/>
        <v>-4.8287910552061497E-2</v>
      </c>
      <c r="I35" s="4"/>
    </row>
    <row r="36" spans="1:10" ht="18.75" thickTop="1" thickBot="1" x14ac:dyDescent="0.35">
      <c r="A36" s="14"/>
      <c r="B36" s="14"/>
      <c r="C36" s="14"/>
      <c r="D36" s="19"/>
      <c r="E36" s="19"/>
      <c r="F36" s="35"/>
      <c r="G36" s="36"/>
      <c r="H36" s="37"/>
      <c r="I36" s="4"/>
    </row>
    <row r="37" spans="1:10" ht="19.5" thickTop="1" x14ac:dyDescent="0.3">
      <c r="A37" s="78" t="s">
        <v>42</v>
      </c>
      <c r="B37" s="78"/>
      <c r="C37" s="78"/>
      <c r="D37" s="20">
        <f>+D21/D6</f>
        <v>0.42265287102962429</v>
      </c>
      <c r="E37" s="20">
        <v>0.42649079953214208</v>
      </c>
      <c r="F37" s="38" t="s">
        <v>18</v>
      </c>
      <c r="G37" s="50">
        <f>D37-E37</f>
        <v>-3.8379285025177956E-3</v>
      </c>
      <c r="H37" s="49">
        <f>G37/E37</f>
        <v>-8.9988541528398282E-3</v>
      </c>
      <c r="I37" s="4"/>
    </row>
    <row r="38" spans="1:10" ht="17.25" customHeight="1" thickBot="1" x14ac:dyDescent="0.35">
      <c r="A38" s="81" t="s">
        <v>43</v>
      </c>
      <c r="B38" s="81"/>
      <c r="C38" s="81"/>
      <c r="D38" s="21">
        <f>+D21/2944455</f>
        <v>0.71451015552963115</v>
      </c>
      <c r="E38" s="21">
        <v>0.71317782068328439</v>
      </c>
      <c r="F38" s="38" t="s">
        <v>18</v>
      </c>
      <c r="G38" s="50">
        <f>D38-E38</f>
        <v>1.332334846346761E-3</v>
      </c>
      <c r="H38" s="49">
        <f>G38/E38</f>
        <v>1.8681664063392662E-3</v>
      </c>
      <c r="I38" s="4"/>
    </row>
    <row r="39" spans="1:10" ht="18.75" thickTop="1" thickBot="1" x14ac:dyDescent="0.35">
      <c r="A39" s="4"/>
      <c r="B39" s="4"/>
      <c r="C39" s="4"/>
      <c r="D39" s="22"/>
      <c r="E39" s="22"/>
      <c r="F39" s="39"/>
      <c r="G39" s="36"/>
      <c r="H39" s="40"/>
      <c r="I39" s="4"/>
    </row>
    <row r="40" spans="1:10" ht="19.5" thickTop="1" x14ac:dyDescent="0.3">
      <c r="B40" s="4"/>
      <c r="C40" s="14" t="s">
        <v>66</v>
      </c>
      <c r="D40" s="65">
        <v>7461367575.5999994</v>
      </c>
      <c r="E40" s="65">
        <v>7155640800.1499996</v>
      </c>
      <c r="F40" s="48">
        <f t="shared" ref="F40:F62" si="6">D40/D$40</f>
        <v>1</v>
      </c>
      <c r="G40" s="41">
        <f t="shared" ref="G40:G62" si="7">D40-E40</f>
        <v>305726775.44999981</v>
      </c>
      <c r="H40" s="49">
        <f t="shared" ref="H40:H62" si="8">G40/E40</f>
        <v>4.2725282611110249E-2</v>
      </c>
      <c r="I40" s="4"/>
      <c r="J40" s="24"/>
    </row>
    <row r="41" spans="1:10" x14ac:dyDescent="0.3">
      <c r="A41" s="77" t="s">
        <v>19</v>
      </c>
      <c r="B41" s="77"/>
      <c r="C41" s="77"/>
      <c r="D41" s="65">
        <v>5837141225.6300011</v>
      </c>
      <c r="E41" s="65">
        <v>5570617743.29</v>
      </c>
      <c r="F41" s="48">
        <f t="shared" si="6"/>
        <v>0.78231519443144604</v>
      </c>
      <c r="G41" s="41">
        <f t="shared" si="7"/>
        <v>266523482.34000111</v>
      </c>
      <c r="H41" s="49">
        <f t="shared" si="8"/>
        <v>4.7844511079769884E-2</v>
      </c>
      <c r="I41" s="4"/>
    </row>
    <row r="42" spans="1:10" x14ac:dyDescent="0.3">
      <c r="A42" s="15"/>
      <c r="B42" s="15"/>
      <c r="C42" s="15" t="s">
        <v>6</v>
      </c>
      <c r="D42" s="65">
        <v>108801296.19</v>
      </c>
      <c r="E42" s="65">
        <v>94023144.969999999</v>
      </c>
      <c r="F42" s="48">
        <f t="shared" si="6"/>
        <v>1.4581950974483499E-2</v>
      </c>
      <c r="G42" s="41">
        <f t="shared" si="7"/>
        <v>14778151.219999999</v>
      </c>
      <c r="H42" s="49">
        <f t="shared" si="8"/>
        <v>0.15717567440139626</v>
      </c>
      <c r="I42" s="4"/>
    </row>
    <row r="43" spans="1:10" x14ac:dyDescent="0.3">
      <c r="A43" s="77" t="s">
        <v>7</v>
      </c>
      <c r="B43" s="77"/>
      <c r="C43" s="77"/>
      <c r="D43" s="65">
        <v>1448510481.3500004</v>
      </c>
      <c r="E43" s="65">
        <v>1407869438.5</v>
      </c>
      <c r="F43" s="48">
        <f t="shared" si="6"/>
        <v>0.19413471681610855</v>
      </c>
      <c r="G43" s="41">
        <f t="shared" si="7"/>
        <v>40641042.850000381</v>
      </c>
      <c r="H43" s="49">
        <f t="shared" si="8"/>
        <v>2.8867053818073474E-2</v>
      </c>
      <c r="I43" s="4"/>
    </row>
    <row r="44" spans="1:10" x14ac:dyDescent="0.3">
      <c r="A44" s="15"/>
      <c r="B44" s="15"/>
      <c r="C44" s="15" t="s">
        <v>8</v>
      </c>
      <c r="D44" s="65">
        <v>44402076.390000001</v>
      </c>
      <c r="E44" s="65">
        <v>42070582.049999997</v>
      </c>
      <c r="F44" s="48">
        <f t="shared" si="6"/>
        <v>5.9509300326126132E-3</v>
      </c>
      <c r="G44" s="41">
        <f t="shared" si="7"/>
        <v>2331494.3400000036</v>
      </c>
      <c r="H44" s="49">
        <f t="shared" si="8"/>
        <v>5.5418637594057338E-2</v>
      </c>
      <c r="I44" s="4"/>
    </row>
    <row r="45" spans="1:10" x14ac:dyDescent="0.3">
      <c r="A45" s="77" t="s">
        <v>9</v>
      </c>
      <c r="B45" s="77"/>
      <c r="C45" s="77"/>
      <c r="D45" s="65">
        <v>2037659194.2600002</v>
      </c>
      <c r="E45" s="65">
        <v>1958178786.9300001</v>
      </c>
      <c r="F45" s="48">
        <f t="shared" si="6"/>
        <v>0.27309460010032327</v>
      </c>
      <c r="G45" s="41">
        <f t="shared" si="7"/>
        <v>79480407.330000162</v>
      </c>
      <c r="H45" s="49">
        <f t="shared" si="8"/>
        <v>4.058894308349046E-2</v>
      </c>
      <c r="I45" s="4"/>
    </row>
    <row r="46" spans="1:10" x14ac:dyDescent="0.3">
      <c r="A46" s="77" t="s">
        <v>10</v>
      </c>
      <c r="B46" s="77"/>
      <c r="C46" s="77"/>
      <c r="D46" s="65">
        <v>901709480.43000007</v>
      </c>
      <c r="E46" s="65">
        <v>809800704.41999996</v>
      </c>
      <c r="F46" s="48">
        <f t="shared" si="6"/>
        <v>0.12085043007112405</v>
      </c>
      <c r="G46" s="41">
        <f t="shared" si="7"/>
        <v>91908776.01000011</v>
      </c>
      <c r="H46" s="49">
        <f t="shared" si="8"/>
        <v>0.11349554959430115</v>
      </c>
      <c r="I46" s="4"/>
    </row>
    <row r="47" spans="1:10" x14ac:dyDescent="0.3">
      <c r="A47" s="77" t="s">
        <v>11</v>
      </c>
      <c r="B47" s="77"/>
      <c r="C47" s="77"/>
      <c r="D47" s="65">
        <v>40848312.010000005</v>
      </c>
      <c r="E47" s="65">
        <v>41816700.490000002</v>
      </c>
      <c r="F47" s="48">
        <f t="shared" si="6"/>
        <v>5.4746414241246145E-3</v>
      </c>
      <c r="G47" s="41">
        <f t="shared" si="7"/>
        <v>-968388.47999999672</v>
      </c>
      <c r="H47" s="49">
        <f t="shared" si="8"/>
        <v>-2.3157936151169459E-2</v>
      </c>
      <c r="I47" s="4"/>
    </row>
    <row r="48" spans="1:10" x14ac:dyDescent="0.3">
      <c r="A48" s="77" t="s">
        <v>12</v>
      </c>
      <c r="B48" s="77"/>
      <c r="C48" s="77"/>
      <c r="D48" s="65">
        <v>1255210385</v>
      </c>
      <c r="E48" s="65">
        <v>1216858385.9300001</v>
      </c>
      <c r="F48" s="48">
        <f t="shared" si="6"/>
        <v>0.16822792501266945</v>
      </c>
      <c r="G48" s="41">
        <f t="shared" si="7"/>
        <v>38351999.069999933</v>
      </c>
      <c r="H48" s="49">
        <f t="shared" si="8"/>
        <v>3.1517224611711012E-2</v>
      </c>
      <c r="I48" s="4"/>
    </row>
    <row r="49" spans="1:10" x14ac:dyDescent="0.3">
      <c r="A49" s="77" t="s">
        <v>13</v>
      </c>
      <c r="B49" s="77"/>
      <c r="C49" s="77"/>
      <c r="D49" s="65">
        <v>1039460641.73</v>
      </c>
      <c r="E49" s="65">
        <v>1003763140.8199999</v>
      </c>
      <c r="F49" s="48">
        <f t="shared" si="6"/>
        <v>0.13931234873473081</v>
      </c>
      <c r="G49" s="41">
        <f t="shared" si="7"/>
        <v>35697500.910000086</v>
      </c>
      <c r="H49" s="49">
        <f t="shared" si="8"/>
        <v>3.5563669812419971E-2</v>
      </c>
      <c r="I49" s="4"/>
    </row>
    <row r="50" spans="1:10" x14ac:dyDescent="0.3">
      <c r="A50" s="15"/>
      <c r="B50" s="15"/>
      <c r="C50" s="15" t="s">
        <v>14</v>
      </c>
      <c r="D50" s="65">
        <v>11373718.91</v>
      </c>
      <c r="E50" s="65">
        <v>11309684.130000001</v>
      </c>
      <c r="F50" s="48">
        <f t="shared" si="6"/>
        <v>1.5243477545851094E-3</v>
      </c>
      <c r="G50" s="41">
        <f t="shared" si="7"/>
        <v>64034.779999999329</v>
      </c>
      <c r="H50" s="49">
        <f t="shared" si="8"/>
        <v>5.6619423906049734E-3</v>
      </c>
      <c r="I50" s="4"/>
    </row>
    <row r="51" spans="1:10" x14ac:dyDescent="0.3">
      <c r="A51" s="15"/>
      <c r="B51" s="15"/>
      <c r="C51" s="15" t="s">
        <v>15</v>
      </c>
      <c r="D51" s="65">
        <v>24344353.349999998</v>
      </c>
      <c r="E51" s="65">
        <v>1269973.6299999999</v>
      </c>
      <c r="F51" s="48">
        <f t="shared" si="6"/>
        <v>3.2627200179241094E-3</v>
      </c>
      <c r="G51" s="41">
        <f t="shared" si="7"/>
        <v>23074379.719999999</v>
      </c>
      <c r="H51" s="49">
        <f t="shared" si="8"/>
        <v>18.169180189985521</v>
      </c>
      <c r="I51" s="4"/>
    </row>
    <row r="52" spans="1:10" x14ac:dyDescent="0.3">
      <c r="A52" s="15"/>
      <c r="B52" s="15"/>
      <c r="C52" s="15" t="s">
        <v>16</v>
      </c>
      <c r="D52" s="65">
        <v>1003742569.47</v>
      </c>
      <c r="E52" s="65">
        <v>991183483.05999994</v>
      </c>
      <c r="F52" s="48">
        <f t="shared" si="6"/>
        <v>0.13452528096222158</v>
      </c>
      <c r="G52" s="41">
        <f t="shared" si="7"/>
        <v>12559086.410000086</v>
      </c>
      <c r="H52" s="49">
        <f t="shared" si="8"/>
        <v>1.2670798721572158E-2</v>
      </c>
      <c r="I52" s="4"/>
    </row>
    <row r="53" spans="1:10" x14ac:dyDescent="0.3">
      <c r="A53" s="15"/>
      <c r="B53" s="15"/>
      <c r="C53" s="15" t="s">
        <v>17</v>
      </c>
      <c r="D53" s="65">
        <v>111948339.81999999</v>
      </c>
      <c r="E53" s="65">
        <v>110903214.09</v>
      </c>
      <c r="F53" s="48">
        <f t="shared" si="6"/>
        <v>1.5003729368070673E-2</v>
      </c>
      <c r="G53" s="41">
        <f t="shared" si="7"/>
        <v>1045125.7299999893</v>
      </c>
      <c r="H53" s="49">
        <f t="shared" si="8"/>
        <v>9.4237641223982056E-3</v>
      </c>
      <c r="I53" s="4"/>
    </row>
    <row r="54" spans="1:10" x14ac:dyDescent="0.3">
      <c r="A54" s="77" t="s">
        <v>20</v>
      </c>
      <c r="B54" s="77"/>
      <c r="C54" s="77"/>
      <c r="D54" s="65">
        <v>286582797.92000002</v>
      </c>
      <c r="E54" s="65">
        <v>274289458.67000002</v>
      </c>
      <c r="F54" s="48">
        <f t="shared" si="6"/>
        <v>3.8408883494384705E-2</v>
      </c>
      <c r="G54" s="41">
        <f t="shared" si="7"/>
        <v>12293339.25</v>
      </c>
      <c r="H54" s="49">
        <f t="shared" si="8"/>
        <v>4.481885417547242E-2</v>
      </c>
      <c r="I54" s="4"/>
    </row>
    <row r="55" spans="1:10" x14ac:dyDescent="0.3">
      <c r="A55" s="77" t="s">
        <v>21</v>
      </c>
      <c r="B55" s="77"/>
      <c r="C55" s="77"/>
      <c r="D55" s="65">
        <f>655550477.27+16649182.87</f>
        <v>672199660.13999999</v>
      </c>
      <c r="E55" s="65">
        <v>628141074.15999985</v>
      </c>
      <c r="F55" s="48">
        <f t="shared" si="6"/>
        <v>9.0090677523811127E-2</v>
      </c>
      <c r="G55" s="41">
        <f t="shared" si="7"/>
        <v>44058585.980000138</v>
      </c>
      <c r="H55" s="49">
        <f t="shared" si="8"/>
        <v>7.0141227492436758E-2</v>
      </c>
      <c r="I55" s="4"/>
    </row>
    <row r="56" spans="1:10" ht="18.75" x14ac:dyDescent="0.3">
      <c r="A56" s="77" t="s">
        <v>44</v>
      </c>
      <c r="B56" s="77"/>
      <c r="C56" s="77"/>
      <c r="D56" s="65">
        <v>38858793.240000002</v>
      </c>
      <c r="E56" s="65">
        <v>38494840.850000001</v>
      </c>
      <c r="F56" s="48">
        <f t="shared" si="6"/>
        <v>5.2079987812254655E-3</v>
      </c>
      <c r="G56" s="41">
        <f t="shared" si="7"/>
        <v>363952.3900000006</v>
      </c>
      <c r="H56" s="49">
        <f t="shared" si="8"/>
        <v>9.4545757811595309E-3</v>
      </c>
      <c r="I56" s="4"/>
    </row>
    <row r="57" spans="1:10" x14ac:dyDescent="0.3">
      <c r="A57" s="77" t="s">
        <v>22</v>
      </c>
      <c r="B57" s="77"/>
      <c r="C57" s="77"/>
      <c r="D57" s="65">
        <v>258.06</v>
      </c>
      <c r="E57" s="65">
        <v>200.45</v>
      </c>
      <c r="F57" s="48">
        <f t="shared" si="6"/>
        <v>3.4586152925088712E-8</v>
      </c>
      <c r="G57" s="41">
        <f t="shared" si="7"/>
        <v>57.610000000000014</v>
      </c>
      <c r="H57" s="49">
        <f t="shared" si="8"/>
        <v>0.2874033424794214</v>
      </c>
      <c r="I57" s="63"/>
      <c r="J57" s="63"/>
    </row>
    <row r="58" spans="1:10" x14ac:dyDescent="0.3">
      <c r="A58" s="77" t="s">
        <v>23</v>
      </c>
      <c r="B58" s="77"/>
      <c r="C58" s="77"/>
      <c r="D58" s="65">
        <v>5339031.75</v>
      </c>
      <c r="E58" s="65">
        <v>4333563.46</v>
      </c>
      <c r="F58" s="48">
        <f t="shared" si="6"/>
        <v>7.1555672548013647E-4</v>
      </c>
      <c r="G58" s="41">
        <f t="shared" si="7"/>
        <v>1005468.29</v>
      </c>
      <c r="H58" s="49">
        <f t="shared" si="8"/>
        <v>0.2320188222188859</v>
      </c>
      <c r="I58" s="4"/>
    </row>
    <row r="59" spans="1:10" x14ac:dyDescent="0.3">
      <c r="A59" s="77" t="s">
        <v>45</v>
      </c>
      <c r="B59" s="77"/>
      <c r="C59" s="77"/>
      <c r="D59" s="65">
        <v>31937060.57</v>
      </c>
      <c r="E59" s="65">
        <v>30437301.84</v>
      </c>
      <c r="F59" s="48">
        <f t="shared" si="6"/>
        <v>4.2803226414471086E-3</v>
      </c>
      <c r="G59" s="41">
        <f t="shared" si="7"/>
        <v>1499758.7300000004</v>
      </c>
      <c r="H59" s="49">
        <f t="shared" si="8"/>
        <v>4.927370822432927E-2</v>
      </c>
      <c r="I59" s="4"/>
    </row>
    <row r="60" spans="1:10" x14ac:dyDescent="0.3">
      <c r="A60" s="77" t="s">
        <v>46</v>
      </c>
      <c r="B60" s="77"/>
      <c r="C60" s="77"/>
      <c r="D60" s="65">
        <v>63874454.579999998</v>
      </c>
      <c r="E60" s="65">
        <v>60874212.479999997</v>
      </c>
      <c r="F60" s="48">
        <f t="shared" si="6"/>
        <v>8.560689971752744E-3</v>
      </c>
      <c r="G60" s="41">
        <f t="shared" si="7"/>
        <v>3000242.1000000015</v>
      </c>
      <c r="H60" s="49">
        <f t="shared" si="8"/>
        <v>4.9285928766400387E-2</v>
      </c>
      <c r="I60" s="4"/>
    </row>
    <row r="61" spans="1:10" x14ac:dyDescent="0.3">
      <c r="A61" s="77" t="s">
        <v>24</v>
      </c>
      <c r="B61" s="77"/>
      <c r="C61" s="77"/>
      <c r="D61" s="65">
        <v>50152513.859999999</v>
      </c>
      <c r="E61" s="65">
        <v>48001237.880000003</v>
      </c>
      <c r="F61" s="48">
        <f>D61/D$40</f>
        <v>6.7216248699511405E-3</v>
      </c>
      <c r="G61" s="41">
        <f>D61-E61</f>
        <v>2151275.9799999967</v>
      </c>
      <c r="H61" s="49">
        <f t="shared" si="8"/>
        <v>4.4817093787832052E-2</v>
      </c>
      <c r="I61" s="4"/>
    </row>
    <row r="62" spans="1:10" ht="19.5" thickBot="1" x14ac:dyDescent="0.35">
      <c r="A62" s="77" t="s">
        <v>41</v>
      </c>
      <c r="B62" s="77"/>
      <c r="C62" s="77"/>
      <c r="D62" s="65">
        <v>40270541.490000002</v>
      </c>
      <c r="E62" s="65">
        <v>40781367.079999998</v>
      </c>
      <c r="F62" s="48">
        <f t="shared" si="6"/>
        <v>5.397206488216965E-3</v>
      </c>
      <c r="G62" s="41">
        <f t="shared" si="7"/>
        <v>-510825.58999999613</v>
      </c>
      <c r="H62" s="49">
        <f t="shared" si="8"/>
        <v>-1.2525955517820668E-2</v>
      </c>
      <c r="I62" s="4"/>
    </row>
    <row r="63" spans="1:10" ht="18.75" thickTop="1" thickBot="1" x14ac:dyDescent="0.35">
      <c r="A63" s="4"/>
      <c r="B63" s="4"/>
      <c r="C63" s="4"/>
      <c r="D63" s="22" t="s">
        <v>25</v>
      </c>
      <c r="E63" s="22" t="s">
        <v>25</v>
      </c>
      <c r="F63" s="35"/>
      <c r="G63" s="36"/>
      <c r="H63" s="40"/>
      <c r="I63" s="4"/>
    </row>
    <row r="64" spans="1:10" ht="18" thickTop="1" x14ac:dyDescent="0.3">
      <c r="B64" s="4"/>
      <c r="C64" s="14" t="s">
        <v>67</v>
      </c>
      <c r="D64" s="65">
        <f>+D65+D72</f>
        <v>6288801646.8599997</v>
      </c>
      <c r="E64" s="65">
        <v>6014314419.2799997</v>
      </c>
      <c r="F64" s="51">
        <f t="shared" ref="F64:F78" si="9">D64/D$64</f>
        <v>1</v>
      </c>
      <c r="G64" s="41">
        <f t="shared" ref="G64:G78" si="10">D64-E64</f>
        <v>274487227.57999992</v>
      </c>
      <c r="H64" s="49">
        <f t="shared" ref="H64:H78" si="11">G64/E64</f>
        <v>4.5638988660133939E-2</v>
      </c>
      <c r="I64" s="4"/>
    </row>
    <row r="65" spans="1:9" x14ac:dyDescent="0.3">
      <c r="A65" s="77" t="s">
        <v>26</v>
      </c>
      <c r="B65" s="77"/>
      <c r="C65" s="77"/>
      <c r="D65" s="65">
        <v>5978250340.7399998</v>
      </c>
      <c r="E65" s="65">
        <v>5718208067.3599997</v>
      </c>
      <c r="F65" s="51">
        <f t="shared" si="9"/>
        <v>0.95061836522144749</v>
      </c>
      <c r="G65" s="41">
        <f t="shared" si="10"/>
        <v>260042273.38000011</v>
      </c>
      <c r="H65" s="49">
        <f t="shared" si="11"/>
        <v>4.5476182453790502E-2</v>
      </c>
      <c r="I65" s="4"/>
    </row>
    <row r="66" spans="1:9" x14ac:dyDescent="0.3">
      <c r="A66" s="77" t="s">
        <v>27</v>
      </c>
      <c r="B66" s="77"/>
      <c r="C66" s="77"/>
      <c r="D66" s="65">
        <v>5243423729.6800003</v>
      </c>
      <c r="E66" s="65">
        <v>5003768878.6199999</v>
      </c>
      <c r="F66" s="51">
        <f t="shared" si="9"/>
        <v>0.83377152343452321</v>
      </c>
      <c r="G66" s="41">
        <f t="shared" si="10"/>
        <v>239654851.06000042</v>
      </c>
      <c r="H66" s="49">
        <f t="shared" si="11"/>
        <v>4.7894868223029387E-2</v>
      </c>
      <c r="I66" s="4"/>
    </row>
    <row r="67" spans="1:9" x14ac:dyDescent="0.3">
      <c r="A67" s="77" t="s">
        <v>13</v>
      </c>
      <c r="B67" s="77"/>
      <c r="C67" s="77"/>
      <c r="D67" s="65">
        <v>634664876.50999999</v>
      </c>
      <c r="E67" s="65">
        <v>615240438.80999994</v>
      </c>
      <c r="F67" s="51">
        <f t="shared" si="9"/>
        <v>0.10091984326248997</v>
      </c>
      <c r="G67" s="41">
        <f t="shared" si="10"/>
        <v>19424437.700000048</v>
      </c>
      <c r="H67" s="49">
        <f t="shared" si="11"/>
        <v>3.1572108194921095E-2</v>
      </c>
      <c r="I67" s="4"/>
    </row>
    <row r="68" spans="1:9" x14ac:dyDescent="0.3">
      <c r="A68" s="15"/>
      <c r="B68" s="15"/>
      <c r="C68" s="15" t="s">
        <v>14</v>
      </c>
      <c r="D68" s="65">
        <v>4365267.54</v>
      </c>
      <c r="E68" s="65">
        <v>4372822.26</v>
      </c>
      <c r="F68" s="51">
        <f t="shared" si="9"/>
        <v>6.9413344308284536E-4</v>
      </c>
      <c r="G68" s="41">
        <f t="shared" si="10"/>
        <v>-7554.7199999997392</v>
      </c>
      <c r="H68" s="49">
        <f t="shared" si="11"/>
        <v>-1.7276531152674245E-3</v>
      </c>
      <c r="I68" s="4"/>
    </row>
    <row r="69" spans="1:9" x14ac:dyDescent="0.3">
      <c r="A69" s="15"/>
      <c r="B69" s="15"/>
      <c r="C69" s="15" t="s">
        <v>15</v>
      </c>
      <c r="D69" s="65">
        <v>12609380.449999999</v>
      </c>
      <c r="E69" s="65">
        <v>904603.4</v>
      </c>
      <c r="F69" s="51">
        <f t="shared" si="9"/>
        <v>2.0050529748057589E-3</v>
      </c>
      <c r="G69" s="41">
        <f t="shared" si="10"/>
        <v>11704777.049999999</v>
      </c>
      <c r="H69" s="49">
        <f t="shared" si="11"/>
        <v>12.939125643348232</v>
      </c>
      <c r="I69" s="4"/>
    </row>
    <row r="70" spans="1:9" x14ac:dyDescent="0.3">
      <c r="A70" s="77" t="s">
        <v>16</v>
      </c>
      <c r="B70" s="77"/>
      <c r="C70" s="77"/>
      <c r="D70" s="65">
        <v>617690228.51999998</v>
      </c>
      <c r="E70" s="65">
        <v>609963013.14999998</v>
      </c>
      <c r="F70" s="51">
        <f t="shared" si="9"/>
        <v>9.8220656844601364E-2</v>
      </c>
      <c r="G70" s="41">
        <f t="shared" si="10"/>
        <v>7727215.3700000048</v>
      </c>
      <c r="H70" s="49">
        <f t="shared" si="11"/>
        <v>1.266833431439515E-2</v>
      </c>
      <c r="I70" s="4"/>
    </row>
    <row r="71" spans="1:9" x14ac:dyDescent="0.3">
      <c r="A71" s="15"/>
      <c r="B71" s="15"/>
      <c r="C71" s="15" t="s">
        <v>17</v>
      </c>
      <c r="D71" s="65">
        <v>100161734.55</v>
      </c>
      <c r="E71" s="65">
        <v>99198749.930000007</v>
      </c>
      <c r="F71" s="51">
        <f t="shared" si="9"/>
        <v>1.5926998524434424E-2</v>
      </c>
      <c r="G71" s="41">
        <f t="shared" si="10"/>
        <v>962984.61999998987</v>
      </c>
      <c r="H71" s="49">
        <f t="shared" si="11"/>
        <v>9.7076285807988893E-3</v>
      </c>
      <c r="I71" s="4"/>
    </row>
    <row r="72" spans="1:9" x14ac:dyDescent="0.3">
      <c r="A72" s="77" t="s">
        <v>28</v>
      </c>
      <c r="B72" s="77"/>
      <c r="C72" s="77"/>
      <c r="D72" s="65">
        <v>310551306.12</v>
      </c>
      <c r="E72" s="65">
        <v>296106351.92000002</v>
      </c>
      <c r="F72" s="51">
        <f t="shared" si="9"/>
        <v>4.9381634778552501E-2</v>
      </c>
      <c r="G72" s="41">
        <f t="shared" si="10"/>
        <v>14444954.199999988</v>
      </c>
      <c r="H72" s="49">
        <f t="shared" si="11"/>
        <v>4.8782993361461649E-2</v>
      </c>
      <c r="I72" s="4"/>
    </row>
    <row r="73" spans="1:9" x14ac:dyDescent="0.3">
      <c r="A73" s="77" t="s">
        <v>27</v>
      </c>
      <c r="B73" s="77"/>
      <c r="C73" s="77"/>
      <c r="D73" s="65">
        <v>23003425.710000001</v>
      </c>
      <c r="E73" s="65">
        <v>22078674.100000001</v>
      </c>
      <c r="F73" s="51">
        <f t="shared" si="9"/>
        <v>3.6578392834961835E-3</v>
      </c>
      <c r="G73" s="41">
        <f t="shared" si="10"/>
        <v>924751.6099999994</v>
      </c>
      <c r="H73" s="49">
        <f t="shared" si="11"/>
        <v>4.1884381544451503E-2</v>
      </c>
      <c r="I73" s="4"/>
    </row>
    <row r="74" spans="1:9" x14ac:dyDescent="0.3">
      <c r="A74" s="77" t="s">
        <v>13</v>
      </c>
      <c r="B74" s="77"/>
      <c r="C74" s="77"/>
      <c r="D74" s="65">
        <v>287091214.15000004</v>
      </c>
      <c r="E74" s="65">
        <v>273584150.06</v>
      </c>
      <c r="F74" s="51">
        <f t="shared" si="9"/>
        <v>4.56511797113755E-2</v>
      </c>
      <c r="G74" s="41">
        <f t="shared" si="10"/>
        <v>13507064.090000033</v>
      </c>
      <c r="H74" s="49">
        <f t="shared" si="11"/>
        <v>4.9370784407787464E-2</v>
      </c>
      <c r="I74" s="4"/>
    </row>
    <row r="75" spans="1:9" x14ac:dyDescent="0.3">
      <c r="A75" s="15"/>
      <c r="B75" s="15"/>
      <c r="C75" s="15" t="s">
        <v>14</v>
      </c>
      <c r="D75" s="65">
        <v>6544587.3099999996</v>
      </c>
      <c r="E75" s="65">
        <v>6466688.3200000003</v>
      </c>
      <c r="F75" s="51">
        <f t="shared" si="9"/>
        <v>1.0406731961832051E-3</v>
      </c>
      <c r="G75" s="41">
        <f t="shared" si="10"/>
        <v>77898.989999999292</v>
      </c>
      <c r="H75" s="49">
        <f t="shared" si="11"/>
        <v>1.2046195230884313E-2</v>
      </c>
      <c r="I75" s="4"/>
    </row>
    <row r="76" spans="1:9" x14ac:dyDescent="0.3">
      <c r="A76" s="15"/>
      <c r="B76" s="15"/>
      <c r="C76" s="15" t="s">
        <v>15</v>
      </c>
      <c r="D76" s="65">
        <v>10311451.109999999</v>
      </c>
      <c r="E76" s="65">
        <v>265307.36</v>
      </c>
      <c r="F76" s="51">
        <f t="shared" si="9"/>
        <v>1.6396527810904179E-3</v>
      </c>
      <c r="G76" s="41">
        <f t="shared" si="10"/>
        <v>10046143.75</v>
      </c>
      <c r="H76" s="49">
        <f t="shared" si="11"/>
        <v>37.866057504021001</v>
      </c>
      <c r="I76" s="4"/>
    </row>
    <row r="77" spans="1:9" x14ac:dyDescent="0.3">
      <c r="A77" s="77" t="s">
        <v>16</v>
      </c>
      <c r="B77" s="77"/>
      <c r="C77" s="77"/>
      <c r="D77" s="65">
        <v>270235175.73000002</v>
      </c>
      <c r="E77" s="65">
        <v>266852154.38</v>
      </c>
      <c r="F77" s="51">
        <f t="shared" si="9"/>
        <v>4.2970853734101873E-2</v>
      </c>
      <c r="G77" s="41">
        <f t="shared" si="10"/>
        <v>3383021.3500000238</v>
      </c>
      <c r="H77" s="49">
        <f t="shared" si="11"/>
        <v>1.2677511852434098E-2</v>
      </c>
      <c r="I77" s="4"/>
    </row>
    <row r="78" spans="1:9" ht="18" thickBot="1" x14ac:dyDescent="0.35">
      <c r="A78" s="15"/>
      <c r="B78" s="15"/>
      <c r="C78" s="15" t="s">
        <v>17</v>
      </c>
      <c r="D78" s="65">
        <v>456666.26</v>
      </c>
      <c r="E78" s="65">
        <v>443527.76</v>
      </c>
      <c r="F78" s="51">
        <f t="shared" si="9"/>
        <v>7.2615783680824724E-5</v>
      </c>
      <c r="G78" s="41">
        <f t="shared" si="10"/>
        <v>13138.5</v>
      </c>
      <c r="H78" s="49">
        <f t="shared" si="11"/>
        <v>2.9622723051202025E-2</v>
      </c>
      <c r="I78" s="4"/>
    </row>
    <row r="79" spans="1:9" ht="18.75" thickTop="1" thickBot="1" x14ac:dyDescent="0.35">
      <c r="A79" s="4"/>
      <c r="B79" s="4"/>
      <c r="C79" s="4"/>
      <c r="D79" s="25" t="s">
        <v>25</v>
      </c>
      <c r="E79" s="25" t="s">
        <v>25</v>
      </c>
      <c r="F79" s="35"/>
      <c r="G79" s="36"/>
      <c r="H79" s="40"/>
      <c r="I79" s="4"/>
    </row>
    <row r="80" spans="1:9" ht="18" thickTop="1" x14ac:dyDescent="0.3">
      <c r="B80" s="4"/>
      <c r="C80" s="14" t="s">
        <v>68</v>
      </c>
      <c r="D80" s="32">
        <f>+D81+D90+D94+D89</f>
        <v>1169408192488.0801</v>
      </c>
      <c r="E80" s="32">
        <v>1123523629069.3191</v>
      </c>
      <c r="F80" s="51">
        <f t="shared" ref="F80:F95" si="12">D80/D$80</f>
        <v>1</v>
      </c>
      <c r="G80" s="41">
        <f t="shared" ref="G80:G94" si="13">D80-E80</f>
        <v>45884563418.760986</v>
      </c>
      <c r="H80" s="49">
        <f t="shared" ref="H80:H94" si="14">G80/E80</f>
        <v>4.0839873974675436E-2</v>
      </c>
      <c r="I80" s="4"/>
    </row>
    <row r="81" spans="1:9" x14ac:dyDescent="0.3">
      <c r="A81" s="77" t="s">
        <v>29</v>
      </c>
      <c r="B81" s="77"/>
      <c r="C81" s="77"/>
      <c r="D81" s="32">
        <v>926278598709.23999</v>
      </c>
      <c r="E81" s="32">
        <v>888018858947.77002</v>
      </c>
      <c r="F81" s="51">
        <f t="shared" si="12"/>
        <v>0.79209176458602726</v>
      </c>
      <c r="G81" s="41">
        <f t="shared" si="13"/>
        <v>38259739761.469971</v>
      </c>
      <c r="H81" s="49">
        <f t="shared" si="14"/>
        <v>4.3084377517392643E-2</v>
      </c>
      <c r="I81" s="4"/>
    </row>
    <row r="82" spans="1:9" x14ac:dyDescent="0.3">
      <c r="A82" s="15"/>
      <c r="B82" s="15"/>
      <c r="C82" s="15" t="s">
        <v>6</v>
      </c>
      <c r="D82" s="32">
        <v>13926118851.059999</v>
      </c>
      <c r="E82" s="32">
        <v>12842723980.01</v>
      </c>
      <c r="F82" s="51">
        <f t="shared" si="12"/>
        <v>1.190868931868027E-2</v>
      </c>
      <c r="G82" s="41">
        <f t="shared" si="13"/>
        <v>1083394871.0499992</v>
      </c>
      <c r="H82" s="49">
        <f t="shared" si="14"/>
        <v>8.4358651072492769E-2</v>
      </c>
      <c r="I82" s="4"/>
    </row>
    <row r="83" spans="1:9" x14ac:dyDescent="0.3">
      <c r="A83" s="77" t="s">
        <v>7</v>
      </c>
      <c r="B83" s="77"/>
      <c r="C83" s="77"/>
      <c r="D83" s="32">
        <v>220889401652.48001</v>
      </c>
      <c r="E83" s="32">
        <v>212816527760.64001</v>
      </c>
      <c r="F83" s="51">
        <f t="shared" si="12"/>
        <v>0.1888899043733453</v>
      </c>
      <c r="G83" s="41">
        <f t="shared" si="13"/>
        <v>8072873891.8399963</v>
      </c>
      <c r="H83" s="49">
        <f t="shared" si="14"/>
        <v>3.7933491241431007E-2</v>
      </c>
      <c r="I83" s="4"/>
    </row>
    <row r="84" spans="1:9" x14ac:dyDescent="0.3">
      <c r="A84" s="15"/>
      <c r="B84" s="15"/>
      <c r="C84" s="15" t="s">
        <v>8</v>
      </c>
      <c r="D84" s="32">
        <v>8342253306.0200005</v>
      </c>
      <c r="E84" s="32">
        <v>7764126579.3100004</v>
      </c>
      <c r="F84" s="51">
        <f t="shared" si="12"/>
        <v>7.1337394073413196E-3</v>
      </c>
      <c r="G84" s="41">
        <f t="shared" si="13"/>
        <v>578126726.71000004</v>
      </c>
      <c r="H84" s="49">
        <f t="shared" si="14"/>
        <v>7.4461270151185283E-2</v>
      </c>
      <c r="I84" s="4"/>
    </row>
    <row r="85" spans="1:9" x14ac:dyDescent="0.3">
      <c r="A85" s="77" t="s">
        <v>9</v>
      </c>
      <c r="B85" s="77"/>
      <c r="C85" s="77"/>
      <c r="D85" s="32">
        <v>317452709851.85999</v>
      </c>
      <c r="E85" s="32">
        <v>303959403181.07001</v>
      </c>
      <c r="F85" s="51">
        <f t="shared" si="12"/>
        <v>0.27146441412936811</v>
      </c>
      <c r="G85" s="41">
        <f t="shared" si="13"/>
        <v>13493306670.789978</v>
      </c>
      <c r="H85" s="49">
        <f t="shared" si="14"/>
        <v>4.4391805384457715E-2</v>
      </c>
      <c r="I85" s="4"/>
    </row>
    <row r="86" spans="1:9" x14ac:dyDescent="0.3">
      <c r="A86" s="77" t="s">
        <v>10</v>
      </c>
      <c r="B86" s="77"/>
      <c r="C86" s="77"/>
      <c r="D86" s="32">
        <v>159135818965.41</v>
      </c>
      <c r="E86" s="32">
        <v>152591551533.17999</v>
      </c>
      <c r="F86" s="51">
        <f t="shared" si="12"/>
        <v>0.13608235343967123</v>
      </c>
      <c r="G86" s="41">
        <f t="shared" si="13"/>
        <v>6544267432.230011</v>
      </c>
      <c r="H86" s="49">
        <f t="shared" si="14"/>
        <v>4.2887482081909394E-2</v>
      </c>
      <c r="I86" s="4"/>
    </row>
    <row r="87" spans="1:9" x14ac:dyDescent="0.3">
      <c r="A87" s="77" t="s">
        <v>11</v>
      </c>
      <c r="B87" s="77"/>
      <c r="C87" s="77"/>
      <c r="D87" s="32">
        <v>8763667967.1299992</v>
      </c>
      <c r="E87" s="32">
        <v>8561363757.0299997</v>
      </c>
      <c r="F87" s="51">
        <f t="shared" si="12"/>
        <v>7.4941051579979663E-3</v>
      </c>
      <c r="G87" s="41">
        <f t="shared" si="13"/>
        <v>202304210.09999943</v>
      </c>
      <c r="H87" s="49">
        <f t="shared" si="14"/>
        <v>2.3629904748981283E-2</v>
      </c>
      <c r="I87" s="4"/>
    </row>
    <row r="88" spans="1:9" x14ac:dyDescent="0.3">
      <c r="A88" s="77" t="s">
        <v>12</v>
      </c>
      <c r="B88" s="77"/>
      <c r="C88" s="77"/>
      <c r="D88" s="32">
        <v>197768628115.28</v>
      </c>
      <c r="E88" s="32">
        <v>189483162156.53</v>
      </c>
      <c r="F88" s="51">
        <f t="shared" si="12"/>
        <v>0.16911855875962309</v>
      </c>
      <c r="G88" s="41">
        <f t="shared" si="13"/>
        <v>8285465958.75</v>
      </c>
      <c r="H88" s="49">
        <f t="shared" si="14"/>
        <v>4.3726660799050132E-2</v>
      </c>
      <c r="I88" s="4"/>
    </row>
    <row r="89" spans="1:9" x14ac:dyDescent="0.3">
      <c r="A89" s="77" t="s">
        <v>20</v>
      </c>
      <c r="B89" s="77"/>
      <c r="C89" s="77"/>
      <c r="D89" s="32">
        <v>67991450604.709999</v>
      </c>
      <c r="E89" s="32">
        <v>65672446505.269997</v>
      </c>
      <c r="F89" s="51">
        <f t="shared" si="12"/>
        <v>5.8141760115472292E-2</v>
      </c>
      <c r="G89" s="41">
        <f t="shared" si="13"/>
        <v>2319004099.4400024</v>
      </c>
      <c r="H89" s="49">
        <f t="shared" si="14"/>
        <v>3.5311675182588334E-2</v>
      </c>
      <c r="I89" s="4"/>
    </row>
    <row r="90" spans="1:9" x14ac:dyDescent="0.3">
      <c r="A90" s="77" t="s">
        <v>13</v>
      </c>
      <c r="B90" s="77"/>
      <c r="C90" s="77"/>
      <c r="D90" s="32">
        <v>175048921005.59</v>
      </c>
      <c r="E90" s="32">
        <v>169744111028.77899</v>
      </c>
      <c r="F90" s="51">
        <f t="shared" si="12"/>
        <v>0.14969017844243834</v>
      </c>
      <c r="G90" s="41">
        <f t="shared" si="13"/>
        <v>5304809976.8110046</v>
      </c>
      <c r="H90" s="49">
        <f t="shared" si="14"/>
        <v>3.1251805701298284E-2</v>
      </c>
      <c r="I90" s="4"/>
    </row>
    <row r="91" spans="1:9" x14ac:dyDescent="0.3">
      <c r="A91" s="77" t="s">
        <v>30</v>
      </c>
      <c r="B91" s="77"/>
      <c r="C91" s="77"/>
      <c r="D91" s="32">
        <v>26887906650.18</v>
      </c>
      <c r="E91" s="32">
        <v>26589755627.299999</v>
      </c>
      <c r="F91" s="51">
        <f t="shared" si="12"/>
        <v>2.2992746949183077E-2</v>
      </c>
      <c r="G91" s="41">
        <f t="shared" si="13"/>
        <v>298151022.88000107</v>
      </c>
      <c r="H91" s="49">
        <f t="shared" si="14"/>
        <v>1.1213003498756719E-2</v>
      </c>
      <c r="I91" s="4"/>
    </row>
    <row r="92" spans="1:9" x14ac:dyDescent="0.3">
      <c r="A92" s="77" t="s">
        <v>31</v>
      </c>
      <c r="B92" s="77"/>
      <c r="C92" s="77"/>
      <c r="D92" s="32">
        <v>20296243742.119999</v>
      </c>
      <c r="E92" s="32">
        <v>20030772769.110001</v>
      </c>
      <c r="F92" s="51">
        <f t="shared" si="12"/>
        <v>1.7355995855422298E-2</v>
      </c>
      <c r="G92" s="41">
        <f t="shared" si="13"/>
        <v>265470973.00999832</v>
      </c>
      <c r="H92" s="49">
        <f t="shared" si="14"/>
        <v>1.3253156833738752E-2</v>
      </c>
      <c r="I92" s="4"/>
    </row>
    <row r="93" spans="1:9" ht="18.75" x14ac:dyDescent="0.3">
      <c r="A93" s="77" t="s">
        <v>47</v>
      </c>
      <c r="B93" s="77"/>
      <c r="C93" s="77"/>
      <c r="D93" s="32">
        <v>127864770613.28999</v>
      </c>
      <c r="E93" s="32">
        <v>123123582632.369</v>
      </c>
      <c r="F93" s="51">
        <f t="shared" si="12"/>
        <v>0.10934143563783297</v>
      </c>
      <c r="G93" s="41">
        <f t="shared" si="13"/>
        <v>4741187980.92099</v>
      </c>
      <c r="H93" s="49">
        <f t="shared" si="14"/>
        <v>3.8507553789086532E-2</v>
      </c>
      <c r="I93" s="4"/>
    </row>
    <row r="94" spans="1:9" ht="19.5" thickBot="1" x14ac:dyDescent="0.35">
      <c r="A94" s="77" t="s">
        <v>48</v>
      </c>
      <c r="B94" s="77"/>
      <c r="C94" s="77"/>
      <c r="D94" s="32">
        <v>89222168.540000007</v>
      </c>
      <c r="E94" s="32">
        <v>88212587.5</v>
      </c>
      <c r="F94" s="51">
        <f t="shared" si="12"/>
        <v>7.6296856062011429E-5</v>
      </c>
      <c r="G94" s="41">
        <f t="shared" si="13"/>
        <v>1009581.0400000066</v>
      </c>
      <c r="H94" s="49">
        <f t="shared" si="14"/>
        <v>1.14448636936311E-2</v>
      </c>
      <c r="I94" s="4"/>
    </row>
    <row r="95" spans="1:9" ht="18.75" thickTop="1" thickBot="1" x14ac:dyDescent="0.35">
      <c r="A95" s="4"/>
      <c r="B95" s="4"/>
      <c r="C95" s="4"/>
      <c r="D95" s="23"/>
      <c r="E95" s="23"/>
      <c r="F95" s="39">
        <f t="shared" si="12"/>
        <v>0</v>
      </c>
      <c r="G95" s="36"/>
      <c r="H95" s="40"/>
      <c r="I95" s="4"/>
    </row>
    <row r="96" spans="1:9" ht="19.5" thickTop="1" x14ac:dyDescent="0.3">
      <c r="B96" s="4"/>
      <c r="C96" s="14" t="s">
        <v>69</v>
      </c>
      <c r="D96" s="74"/>
      <c r="E96" s="26"/>
      <c r="F96" s="38"/>
      <c r="G96" s="41"/>
      <c r="H96" s="42"/>
      <c r="I96" s="4"/>
    </row>
    <row r="97" spans="1:9" ht="18.75" x14ac:dyDescent="0.3">
      <c r="A97" s="77" t="s">
        <v>49</v>
      </c>
      <c r="B97" s="77"/>
      <c r="C97" s="77"/>
      <c r="D97" s="74">
        <v>9.21837675252664E-2</v>
      </c>
      <c r="E97" s="66">
        <v>6.8657325281064094E-2</v>
      </c>
      <c r="F97" s="38" t="s">
        <v>18</v>
      </c>
      <c r="G97" s="52">
        <f>D97-E97</f>
        <v>2.3526442244202306E-2</v>
      </c>
      <c r="H97" s="49">
        <f>G97/E97</f>
        <v>0.3426647069033284</v>
      </c>
      <c r="I97" s="4"/>
    </row>
    <row r="98" spans="1:9" x14ac:dyDescent="0.3">
      <c r="A98" s="15"/>
      <c r="B98" s="15"/>
      <c r="C98" s="15" t="s">
        <v>6</v>
      </c>
      <c r="D98" s="74">
        <v>8.0913689020889912E-2</v>
      </c>
      <c r="E98" s="66">
        <v>6.9297145096352875E-2</v>
      </c>
      <c r="F98" s="38" t="s">
        <v>18</v>
      </c>
      <c r="G98" s="52">
        <f t="shared" ref="G98:G108" si="15">D98-E98</f>
        <v>1.1616543924537037E-2</v>
      </c>
      <c r="H98" s="49">
        <f t="shared" ref="H98:H108" si="16">G98/E98</f>
        <v>0.16763380235051586</v>
      </c>
      <c r="I98" s="4"/>
    </row>
    <row r="99" spans="1:9" x14ac:dyDescent="0.3">
      <c r="A99" s="77" t="s">
        <v>7</v>
      </c>
      <c r="B99" s="77"/>
      <c r="C99" s="77"/>
      <c r="D99" s="74">
        <v>8.6444526037547487E-2</v>
      </c>
      <c r="E99" s="66">
        <v>6.576657664123875E-2</v>
      </c>
      <c r="F99" s="38" t="s">
        <v>18</v>
      </c>
      <c r="G99" s="52">
        <f t="shared" si="15"/>
        <v>2.0677949396308737E-2</v>
      </c>
      <c r="H99" s="49">
        <f t="shared" si="16"/>
        <v>0.31441425800689593</v>
      </c>
      <c r="I99" s="4"/>
    </row>
    <row r="100" spans="1:9" x14ac:dyDescent="0.3">
      <c r="A100" s="15"/>
      <c r="B100" s="15"/>
      <c r="C100" s="15" t="s">
        <v>8</v>
      </c>
      <c r="D100" s="74">
        <v>0.10351086061019131</v>
      </c>
      <c r="E100" s="66">
        <v>9.1567943059194482E-2</v>
      </c>
      <c r="F100" s="38" t="s">
        <v>18</v>
      </c>
      <c r="G100" s="52">
        <f t="shared" si="15"/>
        <v>1.1942917550996829E-2</v>
      </c>
      <c r="H100" s="49">
        <f t="shared" si="16"/>
        <v>0.13042684101002772</v>
      </c>
      <c r="I100" s="4"/>
    </row>
    <row r="101" spans="1:9" x14ac:dyDescent="0.3">
      <c r="A101" s="77" t="s">
        <v>9</v>
      </c>
      <c r="B101" s="77"/>
      <c r="C101" s="77"/>
      <c r="D101" s="74">
        <v>9.1082237172202429E-2</v>
      </c>
      <c r="E101" s="66">
        <v>6.4830233898387934E-2</v>
      </c>
      <c r="F101" s="38" t="s">
        <v>18</v>
      </c>
      <c r="G101" s="52">
        <f t="shared" si="15"/>
        <v>2.6252003273814495E-2</v>
      </c>
      <c r="H101" s="49">
        <f t="shared" si="16"/>
        <v>0.40493457597208016</v>
      </c>
      <c r="I101" s="4"/>
    </row>
    <row r="102" spans="1:9" x14ac:dyDescent="0.3">
      <c r="A102" s="77" t="s">
        <v>10</v>
      </c>
      <c r="B102" s="77"/>
      <c r="C102" s="77"/>
      <c r="D102" s="74">
        <v>9.6187177722101502E-2</v>
      </c>
      <c r="E102" s="66">
        <v>7.5492152080073538E-2</v>
      </c>
      <c r="F102" s="38" t="s">
        <v>18</v>
      </c>
      <c r="G102" s="52">
        <f t="shared" si="15"/>
        <v>2.0695025642027964E-2</v>
      </c>
      <c r="H102" s="49">
        <f t="shared" si="16"/>
        <v>0.27413479509866168</v>
      </c>
      <c r="I102" s="4"/>
    </row>
    <row r="103" spans="1:9" x14ac:dyDescent="0.3">
      <c r="A103" s="77" t="s">
        <v>11</v>
      </c>
      <c r="B103" s="77"/>
      <c r="C103" s="77"/>
      <c r="D103" s="74">
        <v>7.2369727259071759E-2</v>
      </c>
      <c r="E103" s="66">
        <v>7.0055302080558768E-2</v>
      </c>
      <c r="F103" s="38" t="s">
        <v>18</v>
      </c>
      <c r="G103" s="52">
        <f t="shared" si="15"/>
        <v>2.314425178512991E-3</v>
      </c>
      <c r="H103" s="49">
        <f t="shared" si="16"/>
        <v>3.3037116531901632E-2</v>
      </c>
      <c r="I103" s="4"/>
    </row>
    <row r="104" spans="1:9" x14ac:dyDescent="0.3">
      <c r="A104" s="77" t="s">
        <v>12</v>
      </c>
      <c r="B104" s="77"/>
      <c r="C104" s="77"/>
      <c r="D104" s="74">
        <v>9.3608486605246011E-2</v>
      </c>
      <c r="E104" s="66">
        <v>7.1493862920012807E-2</v>
      </c>
      <c r="F104" s="38" t="s">
        <v>18</v>
      </c>
      <c r="G104" s="52">
        <f t="shared" si="15"/>
        <v>2.2114623685233203E-2</v>
      </c>
      <c r="H104" s="49">
        <f t="shared" si="16"/>
        <v>0.30932198627978741</v>
      </c>
      <c r="I104" s="4"/>
    </row>
    <row r="105" spans="1:9" x14ac:dyDescent="0.3">
      <c r="A105" s="77" t="s">
        <v>20</v>
      </c>
      <c r="B105" s="77"/>
      <c r="C105" s="77"/>
      <c r="D105" s="74">
        <v>8.2496771176057818E-2</v>
      </c>
      <c r="E105" s="66">
        <v>7.2415206916043307E-2</v>
      </c>
      <c r="F105" s="38" t="s">
        <v>18</v>
      </c>
      <c r="G105" s="52">
        <f t="shared" si="15"/>
        <v>1.0081564260014511E-2</v>
      </c>
      <c r="H105" s="49">
        <f t="shared" si="16"/>
        <v>0.13921888356547635</v>
      </c>
      <c r="I105" s="4"/>
    </row>
    <row r="106" spans="1:9" x14ac:dyDescent="0.3">
      <c r="A106" s="77" t="s">
        <v>30</v>
      </c>
      <c r="B106" s="77"/>
      <c r="C106" s="77"/>
      <c r="D106" s="74">
        <v>9.7663504841619689E-2</v>
      </c>
      <c r="E106" s="66">
        <v>8.5707594491312822E-2</v>
      </c>
      <c r="F106" s="38" t="s">
        <v>18</v>
      </c>
      <c r="G106" s="52">
        <f t="shared" si="15"/>
        <v>1.1955910350306867E-2</v>
      </c>
      <c r="H106" s="49">
        <f t="shared" si="16"/>
        <v>0.13949651044655906</v>
      </c>
      <c r="I106" s="4"/>
    </row>
    <row r="107" spans="1:9" x14ac:dyDescent="0.3">
      <c r="A107" s="77" t="s">
        <v>31</v>
      </c>
      <c r="B107" s="77"/>
      <c r="C107" s="77"/>
      <c r="D107" s="74">
        <v>7.1345547844209545E-2</v>
      </c>
      <c r="E107" s="66">
        <v>6.3465688660034658E-2</v>
      </c>
      <c r="F107" s="38" t="s">
        <v>18</v>
      </c>
      <c r="G107" s="52">
        <f t="shared" si="15"/>
        <v>7.8798591841748866E-3</v>
      </c>
      <c r="H107" s="49">
        <f t="shared" si="16"/>
        <v>0.12415935839575877</v>
      </c>
      <c r="I107" s="4"/>
    </row>
    <row r="108" spans="1:9" ht="19.5" thickBot="1" x14ac:dyDescent="0.35">
      <c r="A108" s="77" t="s">
        <v>50</v>
      </c>
      <c r="B108" s="77"/>
      <c r="C108" s="77"/>
      <c r="D108" s="74">
        <v>0.10679999999999999</v>
      </c>
      <c r="E108" s="66">
        <v>0.1074</v>
      </c>
      <c r="F108" s="38" t="s">
        <v>18</v>
      </c>
      <c r="G108" s="52">
        <f t="shared" si="15"/>
        <v>-6.0000000000000331E-4</v>
      </c>
      <c r="H108" s="49">
        <f t="shared" si="16"/>
        <v>-5.5865921787709811E-3</v>
      </c>
      <c r="I108" s="4"/>
    </row>
    <row r="109" spans="1:9" ht="18.75" thickTop="1" thickBot="1" x14ac:dyDescent="0.35">
      <c r="A109" s="4"/>
      <c r="B109" s="4"/>
      <c r="C109" s="4"/>
      <c r="D109" s="23"/>
      <c r="E109" s="23"/>
      <c r="F109" s="39"/>
      <c r="G109" s="36"/>
      <c r="H109" s="40"/>
      <c r="I109" s="4"/>
    </row>
    <row r="110" spans="1:9" ht="18.75" customHeight="1" thickTop="1" x14ac:dyDescent="0.3">
      <c r="B110" s="4"/>
      <c r="C110" s="14" t="s">
        <v>72</v>
      </c>
      <c r="D110" s="26"/>
      <c r="E110" s="26"/>
      <c r="F110" s="38"/>
      <c r="G110" s="41"/>
      <c r="H110" s="43"/>
      <c r="I110" s="4"/>
    </row>
    <row r="111" spans="1:9" x14ac:dyDescent="0.3">
      <c r="A111" s="78" t="s">
        <v>32</v>
      </c>
      <c r="B111" s="78"/>
      <c r="C111" s="78"/>
      <c r="D111" s="32">
        <v>23846</v>
      </c>
      <c r="E111" s="32">
        <v>23439</v>
      </c>
      <c r="F111" s="38" t="s">
        <v>18</v>
      </c>
      <c r="G111" s="41">
        <f>D111-E111</f>
        <v>407</v>
      </c>
      <c r="H111" s="49">
        <f>G111/E111</f>
        <v>1.7364222023123852E-2</v>
      </c>
      <c r="I111" s="4"/>
    </row>
    <row r="112" spans="1:9" ht="18" thickBot="1" x14ac:dyDescent="0.35">
      <c r="A112" s="79" t="s">
        <v>33</v>
      </c>
      <c r="B112" s="79"/>
      <c r="C112" s="79"/>
      <c r="D112" s="32">
        <v>16160</v>
      </c>
      <c r="E112" s="32">
        <v>15825</v>
      </c>
      <c r="F112" s="38" t="s">
        <v>18</v>
      </c>
      <c r="G112" s="41">
        <f>D112-E112</f>
        <v>335</v>
      </c>
      <c r="H112" s="49">
        <f>G112/E112</f>
        <v>2.1169036334913113E-2</v>
      </c>
      <c r="I112" s="4"/>
    </row>
    <row r="113" spans="1:9" ht="18.75" thickTop="1" thickBot="1" x14ac:dyDescent="0.35">
      <c r="A113" s="69"/>
      <c r="B113" s="69"/>
      <c r="C113" s="69"/>
      <c r="D113" s="39"/>
      <c r="E113" s="39"/>
      <c r="F113" s="44"/>
      <c r="G113" s="36"/>
      <c r="H113" s="37"/>
      <c r="I113" s="4"/>
    </row>
    <row r="114" spans="1:9" ht="18" thickTop="1" x14ac:dyDescent="0.3">
      <c r="A114" s="70"/>
      <c r="B114" s="71"/>
      <c r="C114" s="68" t="s">
        <v>71</v>
      </c>
      <c r="D114" s="72"/>
      <c r="E114" s="72"/>
      <c r="F114" s="38"/>
      <c r="G114" s="41"/>
      <c r="H114" s="43"/>
      <c r="I114" s="4"/>
    </row>
    <row r="115" spans="1:9" x14ac:dyDescent="0.3">
      <c r="A115" s="79" t="s">
        <v>32</v>
      </c>
      <c r="B115" s="79"/>
      <c r="C115" s="79"/>
      <c r="D115" s="32">
        <v>38803</v>
      </c>
      <c r="E115" s="32">
        <v>37449</v>
      </c>
      <c r="F115" s="38" t="s">
        <v>18</v>
      </c>
      <c r="G115" s="41">
        <f>D115-E115</f>
        <v>1354</v>
      </c>
      <c r="H115" s="49">
        <f>G115/E115</f>
        <v>3.6155838607172419E-2</v>
      </c>
      <c r="I115" s="4"/>
    </row>
    <row r="116" spans="1:9" ht="18" thickBot="1" x14ac:dyDescent="0.35">
      <c r="A116" s="79" t="s">
        <v>33</v>
      </c>
      <c r="B116" s="79"/>
      <c r="C116" s="79"/>
      <c r="D116" s="32">
        <v>13888</v>
      </c>
      <c r="E116" s="32">
        <v>13532</v>
      </c>
      <c r="F116" s="38" t="s">
        <v>18</v>
      </c>
      <c r="G116" s="41">
        <f>D116-E116</f>
        <v>356</v>
      </c>
      <c r="H116" s="49">
        <f>G116/E116</f>
        <v>2.6308010641442506E-2</v>
      </c>
      <c r="I116" s="4"/>
    </row>
    <row r="117" spans="1:9" ht="18.75" thickTop="1" thickBot="1" x14ac:dyDescent="0.35">
      <c r="A117" s="71"/>
      <c r="B117" s="71"/>
      <c r="C117" s="69"/>
      <c r="D117" s="73"/>
      <c r="E117" s="73"/>
      <c r="F117" s="44"/>
      <c r="G117" s="36"/>
      <c r="H117" s="37"/>
      <c r="I117" s="4"/>
    </row>
    <row r="118" spans="1:9" ht="18" thickTop="1" x14ac:dyDescent="0.3">
      <c r="B118" s="4"/>
      <c r="C118" s="14" t="s">
        <v>73</v>
      </c>
      <c r="D118" s="45"/>
      <c r="E118" s="27"/>
      <c r="F118" s="45"/>
      <c r="G118" s="46"/>
      <c r="H118" s="45"/>
      <c r="I118" s="4"/>
    </row>
    <row r="119" spans="1:9" x14ac:dyDescent="0.3">
      <c r="A119" s="78" t="s">
        <v>34</v>
      </c>
      <c r="B119" s="78"/>
      <c r="C119" s="78"/>
      <c r="D119" s="67">
        <v>229665</v>
      </c>
      <c r="E119" s="67">
        <v>224634</v>
      </c>
      <c r="F119" s="38" t="s">
        <v>18</v>
      </c>
      <c r="G119" s="41">
        <f>D119-E119</f>
        <v>5031</v>
      </c>
      <c r="H119" s="49">
        <f>G119/E119</f>
        <v>2.2396431528619889E-2</v>
      </c>
      <c r="I119" s="4"/>
    </row>
    <row r="120" spans="1:9" x14ac:dyDescent="0.3">
      <c r="A120" s="78" t="s">
        <v>35</v>
      </c>
      <c r="B120" s="78"/>
      <c r="C120" s="78"/>
      <c r="D120" s="32">
        <v>57</v>
      </c>
      <c r="E120" s="32">
        <v>56</v>
      </c>
      <c r="F120" s="38" t="s">
        <v>18</v>
      </c>
      <c r="G120" s="41">
        <f>D120-E120</f>
        <v>1</v>
      </c>
      <c r="H120" s="49">
        <f>G120/E120</f>
        <v>1.7857142857142856E-2</v>
      </c>
      <c r="I120" s="4"/>
    </row>
    <row r="121" spans="1:9" x14ac:dyDescent="0.3">
      <c r="A121" s="78" t="s">
        <v>36</v>
      </c>
      <c r="B121" s="78"/>
      <c r="C121" s="78"/>
      <c r="D121" s="32">
        <v>218958</v>
      </c>
      <c r="E121" s="32">
        <v>213964</v>
      </c>
      <c r="F121" s="38" t="s">
        <v>18</v>
      </c>
      <c r="G121" s="41">
        <f>D121-E121</f>
        <v>4994</v>
      </c>
      <c r="H121" s="49">
        <f>G121/E121</f>
        <v>2.3340375016357891E-2</v>
      </c>
      <c r="I121" s="4"/>
    </row>
    <row r="122" spans="1:9" x14ac:dyDescent="0.3">
      <c r="A122" s="14"/>
      <c r="B122" s="14"/>
      <c r="C122" s="14" t="s">
        <v>37</v>
      </c>
      <c r="D122" s="32">
        <v>46121058990.919998</v>
      </c>
      <c r="E122" s="32">
        <v>44636162822.609993</v>
      </c>
      <c r="F122" s="47" t="s">
        <v>18</v>
      </c>
      <c r="G122" s="41">
        <f>D122-E122</f>
        <v>1484896168.3100052</v>
      </c>
      <c r="H122" s="49">
        <f>G122/E122</f>
        <v>3.3266662598467049E-2</v>
      </c>
      <c r="I122" s="4"/>
    </row>
    <row r="123" spans="1:9" ht="18" thickBot="1" x14ac:dyDescent="0.35">
      <c r="A123" s="30" t="s">
        <v>38</v>
      </c>
      <c r="B123" s="30"/>
      <c r="C123" s="30"/>
      <c r="D123" s="64"/>
      <c r="E123" s="64"/>
      <c r="F123" s="30"/>
      <c r="G123" s="30"/>
      <c r="H123" s="30"/>
      <c r="I123" s="4"/>
    </row>
    <row r="124" spans="1:9" ht="18.75" thickTop="1" thickBot="1" x14ac:dyDescent="0.35">
      <c r="A124" s="53" t="s">
        <v>54</v>
      </c>
      <c r="B124" s="54"/>
      <c r="C124" s="54"/>
      <c r="D124" s="54"/>
      <c r="E124" s="55"/>
      <c r="F124" s="54"/>
      <c r="G124" s="54"/>
      <c r="H124" s="56"/>
    </row>
    <row r="125" spans="1:9" ht="19.5" thickTop="1" x14ac:dyDescent="0.3">
      <c r="A125" s="80" t="s">
        <v>55</v>
      </c>
      <c r="B125" s="80"/>
      <c r="C125" s="80"/>
      <c r="D125" s="80"/>
      <c r="E125" s="80"/>
      <c r="F125" s="80"/>
      <c r="G125" s="80"/>
      <c r="H125" s="80"/>
      <c r="I125" s="28"/>
    </row>
    <row r="126" spans="1:9" x14ac:dyDescent="0.3">
      <c r="A126" s="80" t="s">
        <v>56</v>
      </c>
      <c r="B126" s="80"/>
      <c r="C126" s="80"/>
      <c r="D126" s="80"/>
      <c r="E126" s="80"/>
      <c r="F126" s="80"/>
      <c r="G126" s="80"/>
      <c r="H126" s="80"/>
      <c r="I126" s="29"/>
    </row>
    <row r="127" spans="1:9" x14ac:dyDescent="0.3">
      <c r="A127" s="75" t="s">
        <v>57</v>
      </c>
      <c r="B127" s="75"/>
      <c r="C127" s="75"/>
      <c r="D127" s="75"/>
      <c r="E127" s="75"/>
      <c r="F127" s="75"/>
      <c r="G127" s="75"/>
      <c r="H127" s="75"/>
    </row>
    <row r="128" spans="1:9" ht="23.25" customHeight="1" x14ac:dyDescent="0.3">
      <c r="A128" s="76" t="s">
        <v>58</v>
      </c>
      <c r="B128" s="76"/>
      <c r="C128" s="76"/>
      <c r="D128" s="76"/>
      <c r="E128" s="76"/>
      <c r="F128" s="76"/>
      <c r="G128" s="76"/>
      <c r="H128" s="76"/>
    </row>
    <row r="129" spans="1:8" ht="23.25" customHeight="1" x14ac:dyDescent="0.3">
      <c r="A129" s="76" t="s">
        <v>59</v>
      </c>
      <c r="B129" s="76"/>
      <c r="C129" s="76"/>
      <c r="D129" s="76"/>
      <c r="E129" s="76"/>
      <c r="F129" s="76"/>
      <c r="G129" s="76"/>
      <c r="H129" s="76"/>
    </row>
    <row r="130" spans="1:8" x14ac:dyDescent="0.3">
      <c r="A130" s="76" t="s">
        <v>60</v>
      </c>
      <c r="B130" s="76"/>
      <c r="C130" s="76"/>
      <c r="D130" s="76"/>
      <c r="E130" s="76"/>
      <c r="F130" s="76"/>
      <c r="G130" s="76"/>
      <c r="H130" s="76"/>
    </row>
    <row r="131" spans="1:8" x14ac:dyDescent="0.3">
      <c r="A131" s="75" t="s">
        <v>61</v>
      </c>
      <c r="B131" s="75"/>
      <c r="C131" s="75"/>
      <c r="D131" s="75"/>
      <c r="E131" s="75"/>
      <c r="F131" s="75"/>
      <c r="G131" s="75"/>
      <c r="H131" s="75"/>
    </row>
    <row r="132" spans="1:8" x14ac:dyDescent="0.3">
      <c r="A132" s="75" t="s">
        <v>62</v>
      </c>
      <c r="B132" s="75"/>
      <c r="C132" s="75"/>
      <c r="D132" s="75"/>
      <c r="E132" s="75"/>
      <c r="F132" s="75"/>
      <c r="G132" s="75"/>
      <c r="H132" s="75"/>
    </row>
    <row r="133" spans="1:8" x14ac:dyDescent="0.3">
      <c r="A133" s="75" t="s">
        <v>63</v>
      </c>
      <c r="B133" s="75"/>
      <c r="C133" s="75"/>
      <c r="D133" s="75"/>
      <c r="E133" s="75"/>
      <c r="F133" s="75"/>
      <c r="G133" s="75"/>
      <c r="H133" s="75"/>
    </row>
    <row r="134" spans="1:8" x14ac:dyDescent="0.3">
      <c r="A134" s="75" t="s">
        <v>64</v>
      </c>
      <c r="B134" s="75"/>
      <c r="C134" s="75"/>
      <c r="D134" s="75"/>
      <c r="E134" s="75"/>
      <c r="F134" s="75"/>
      <c r="G134" s="75"/>
      <c r="H134" s="57"/>
    </row>
    <row r="135" spans="1:8" x14ac:dyDescent="0.3">
      <c r="A135" s="58" t="s">
        <v>51</v>
      </c>
      <c r="B135" s="59"/>
      <c r="C135" s="59"/>
      <c r="D135" s="59"/>
      <c r="E135" s="59"/>
      <c r="F135" s="59"/>
      <c r="G135" s="59"/>
      <c r="H135" s="60"/>
    </row>
    <row r="136" spans="1:8" x14ac:dyDescent="0.3">
      <c r="A136" s="61" t="s">
        <v>52</v>
      </c>
      <c r="B136" s="61"/>
      <c r="C136" s="61"/>
      <c r="D136" s="61"/>
      <c r="E136" s="61"/>
      <c r="F136" s="61"/>
      <c r="G136" s="61"/>
      <c r="H136" s="61"/>
    </row>
  </sheetData>
  <mergeCells count="80">
    <mergeCell ref="A28:C28"/>
    <mergeCell ref="A1:I1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  <mergeCell ref="A27:C27"/>
    <mergeCell ref="A2:B2"/>
    <mergeCell ref="A54:C54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49:C49"/>
    <mergeCell ref="A70:C70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67:C67"/>
    <mergeCell ref="A90:C9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89:C89"/>
    <mergeCell ref="A106:C106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105:C105"/>
    <mergeCell ref="A127:H127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5:H125"/>
    <mergeCell ref="A126:H126"/>
    <mergeCell ref="A133:H133"/>
    <mergeCell ref="A134:G134"/>
    <mergeCell ref="A128:H128"/>
    <mergeCell ref="A129:H129"/>
    <mergeCell ref="A130:H130"/>
    <mergeCell ref="A131:H131"/>
    <mergeCell ref="A132:H132"/>
  </mergeCells>
  <printOptions horizontalCentered="1"/>
  <pageMargins left="0.25" right="0.25" top="0.75" bottom="0.75" header="0.3" footer="0.3"/>
  <pageSetup paperSize="9" scale="58" fitToHeight="0" orientation="portrait" r:id="rId1"/>
  <rowBreaks count="2" manualBreakCount="2">
    <brk id="63" max="8" man="1"/>
    <brk id="122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7" ma:contentTypeDescription="Crear nuevo documento." ma:contentTypeScope="" ma:versionID="0a341bccdeef9c03856510a5305eb662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52723b916d1ce3c3e6f5177b777420a4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204D6C-C33F-4677-89B7-EDBA80091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41681A-0598-4EAD-A1AD-C3F9D9D49ADC}">
  <ds:schemaRefs>
    <ds:schemaRef ds:uri="http://purl.org/dc/elements/1.1/"/>
    <ds:schemaRef ds:uri="244e2f5b-9846-4671-8ae8-9e2b684eca7d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28489dc2-50cf-493e-a704-cb1420394a7d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 Septiembre 2023</vt:lpstr>
      <vt:lpstr>'RM Septiembre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creator>Franki Noel Trinidad García</dc:creator>
  <cp:lastModifiedBy>Alicia Michelle Alcantara Troncoso</cp:lastModifiedBy>
  <cp:lastPrinted>2023-10-10T15:06:54Z</cp:lastPrinted>
  <dcterms:created xsi:type="dcterms:W3CDTF">2023-02-10T13:20:53Z</dcterms:created>
  <dcterms:modified xsi:type="dcterms:W3CDTF">2023-10-11T18:49:15Z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