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onzo\SIPEN\Principal - Presupuesto\Sección de Presupuesto\PLANTILLAS\INGRESOS Y GASTOS\2024\Abril 2024\"/>
    </mc:Choice>
  </mc:AlternateContent>
  <xr:revisionPtr revIDLastSave="0" documentId="13_ncr:1_{0925A225-CFA5-45E1-BCD5-EAB3D98EA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1" l="1"/>
  <c r="C76" i="1"/>
  <c r="C104" i="1"/>
  <c r="D76" i="1"/>
  <c r="B76" i="1" l="1"/>
  <c r="M76" i="1"/>
  <c r="M56" i="1"/>
  <c r="M36" i="1" l="1"/>
  <c r="M47" i="1"/>
  <c r="M25" i="1"/>
  <c r="L25" i="1"/>
  <c r="J76" i="1"/>
  <c r="N75" i="1"/>
  <c r="N57" i="1"/>
  <c r="N58" i="1"/>
  <c r="N59" i="1"/>
  <c r="N60" i="1"/>
  <c r="N61" i="1"/>
  <c r="N62" i="1"/>
  <c r="N63" i="1"/>
  <c r="N64" i="1"/>
  <c r="N66" i="1"/>
  <c r="N77" i="1"/>
  <c r="N83" i="1"/>
  <c r="N84" i="1"/>
  <c r="N85" i="1"/>
  <c r="N87" i="1"/>
  <c r="N88" i="1"/>
  <c r="N89" i="1"/>
  <c r="N90" i="1"/>
  <c r="N92" i="1"/>
  <c r="N93" i="1"/>
  <c r="N94" i="1"/>
  <c r="N95" i="1"/>
  <c r="N97" i="1"/>
  <c r="N98" i="1"/>
  <c r="N99" i="1"/>
  <c r="N101" i="1"/>
  <c r="N102" i="1"/>
  <c r="N103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B25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N100" i="1" s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96" i="1" s="1"/>
  <c r="C91" i="1"/>
  <c r="D91" i="1"/>
  <c r="E91" i="1"/>
  <c r="F91" i="1"/>
  <c r="G91" i="1"/>
  <c r="H91" i="1"/>
  <c r="I91" i="1"/>
  <c r="J91" i="1"/>
  <c r="K91" i="1"/>
  <c r="L91" i="1"/>
  <c r="M91" i="1"/>
  <c r="B91" i="1"/>
  <c r="N91" i="1" s="1"/>
  <c r="C86" i="1"/>
  <c r="B86" i="1"/>
  <c r="N86" i="1" s="1"/>
  <c r="B82" i="1"/>
  <c r="M86" i="1"/>
  <c r="L86" i="1"/>
  <c r="K86" i="1"/>
  <c r="J86" i="1"/>
  <c r="I86" i="1"/>
  <c r="H86" i="1"/>
  <c r="G86" i="1"/>
  <c r="F86" i="1"/>
  <c r="E86" i="1"/>
  <c r="D86" i="1"/>
  <c r="L82" i="1"/>
  <c r="F76" i="1"/>
  <c r="G76" i="1"/>
  <c r="H76" i="1"/>
  <c r="I76" i="1"/>
  <c r="K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C47" i="1"/>
  <c r="D47" i="1"/>
  <c r="E47" i="1"/>
  <c r="F47" i="1"/>
  <c r="G47" i="1"/>
  <c r="H47" i="1"/>
  <c r="I47" i="1"/>
  <c r="J47" i="1"/>
  <c r="K47" i="1"/>
  <c r="L47" i="1"/>
  <c r="B47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C75" i="1"/>
  <c r="C56" i="1"/>
  <c r="K82" i="1"/>
  <c r="J82" i="1"/>
  <c r="I82" i="1"/>
  <c r="H82" i="1"/>
  <c r="F82" i="1"/>
  <c r="E82" i="1"/>
  <c r="D82" i="1"/>
  <c r="D105" i="1" l="1"/>
  <c r="D104" i="1"/>
  <c r="N65" i="1"/>
  <c r="E104" i="1"/>
  <c r="M105" i="1"/>
  <c r="N76" i="1"/>
  <c r="I105" i="1"/>
  <c r="B56" i="1"/>
  <c r="L105" i="1"/>
  <c r="K105" i="1"/>
  <c r="K104" i="1"/>
  <c r="G105" i="1"/>
  <c r="N36" i="1"/>
  <c r="E105" i="1"/>
  <c r="N15" i="1"/>
  <c r="N25" i="1"/>
  <c r="N47" i="1"/>
  <c r="M104" i="1"/>
  <c r="H104" i="1"/>
  <c r="L104" i="1"/>
  <c r="G104" i="1"/>
  <c r="F104" i="1"/>
  <c r="H105" i="1"/>
  <c r="F105" i="1"/>
  <c r="C105" i="1"/>
  <c r="I104" i="1"/>
  <c r="B105" i="1"/>
  <c r="N55" i="1"/>
  <c r="N56" i="1" l="1"/>
  <c r="B104" i="1"/>
  <c r="J104" i="1"/>
  <c r="J105" i="1"/>
  <c r="N105" i="1" s="1"/>
  <c r="N104" i="1" l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<sst xmlns="http://schemas.openxmlformats.org/spreadsheetml/2006/main" count="138" uniqueCount="113">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</sst>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topLeftCell="A98" zoomScaleNormal="100" zoomScaleSheetLayoutView="100" workbookViewId="0">
      <selection activeCell="E47" sqref="E47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9"/>
      <c r="B1" s="59"/>
    </row>
    <row r="2" spans="1:19" ht="15.75" x14ac:dyDescent="0.25">
      <c r="A2" s="60"/>
      <c r="B2" s="60"/>
      <c r="C2" s="60"/>
      <c r="D2" s="60"/>
      <c r="E2" s="60"/>
      <c r="F2" s="60"/>
    </row>
    <row r="3" spans="1:19" ht="15.75" x14ac:dyDescent="0.25">
      <c r="A3" s="62" t="s">
        <v>111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2"/>
      <c r="O3" s="3"/>
      <c r="P3" s="3"/>
      <c r="Q3" s="3"/>
      <c r="R3" s="3"/>
      <c r="S3" s="3"/>
    </row>
    <row r="4" spans="1:19" s="3" customFormat="1" ht="15.75" x14ac:dyDescent="0.25">
      <c r="A4" s="61" t="s">
        <v>93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t="15.75" x14ac:dyDescent="0.25">
      <c r="A5" s="61" t="s">
        <v>94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152790163.28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/>
      <c r="G10" s="9"/>
      <c r="H10" s="9"/>
      <c r="I10" s="9"/>
      <c r="J10" s="9"/>
      <c r="K10" s="44"/>
      <c r="L10" s="44"/>
      <c r="M10" s="46"/>
      <c r="N10" s="9">
        <f t="shared" si="0"/>
        <v>61761657.519999996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102</v>
      </c>
      <c r="B12" s="9">
        <v>596110.47</v>
      </c>
      <c r="C12" s="9">
        <v>607668.44999999995</v>
      </c>
      <c r="D12" s="9">
        <v>692776.99</v>
      </c>
      <c r="E12" s="9">
        <v>874220.09</v>
      </c>
      <c r="F12" s="9"/>
      <c r="G12" s="9"/>
      <c r="H12" s="9"/>
      <c r="I12" s="9"/>
      <c r="J12" s="9"/>
      <c r="K12" s="44"/>
      <c r="L12" s="44"/>
      <c r="M12" s="46"/>
      <c r="N12" s="9">
        <f t="shared" si="0"/>
        <v>2770776</v>
      </c>
    </row>
    <row r="13" spans="1:19" x14ac:dyDescent="0.25">
      <c r="A13" s="7" t="s">
        <v>103</v>
      </c>
      <c r="B13" s="9">
        <v>307047.43</v>
      </c>
      <c r="C13" s="9">
        <v>0</v>
      </c>
      <c r="D13" s="9">
        <v>5859.11</v>
      </c>
      <c r="E13" s="9">
        <v>30008.84</v>
      </c>
      <c r="F13" s="9"/>
      <c r="G13" s="9"/>
      <c r="H13" s="9"/>
      <c r="I13" s="9"/>
      <c r="J13" s="9"/>
      <c r="K13" s="44"/>
      <c r="L13" s="44"/>
      <c r="M13" s="46"/>
      <c r="N13" s="9">
        <f t="shared" si="0"/>
        <v>342915.38</v>
      </c>
    </row>
    <row r="14" spans="1:19" hidden="1" x14ac:dyDescent="0.25">
      <c r="A14" s="7" t="s">
        <v>104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105</v>
      </c>
      <c r="B15" s="10">
        <f>SUM(B9:B14)</f>
        <v>53608797.700000003</v>
      </c>
      <c r="C15" s="10">
        <f>SUM(C9:C14)</f>
        <v>53408387.760000005</v>
      </c>
      <c r="D15" s="10">
        <f t="shared" ref="D15:M15" si="1">SUM(D9:D14)</f>
        <v>55658086.280000001</v>
      </c>
      <c r="E15" s="10">
        <f t="shared" si="1"/>
        <v>54990240.440000013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217665512.18000001</v>
      </c>
    </row>
    <row r="16" spans="1:19" ht="18" customHeight="1" x14ac:dyDescent="0.25">
      <c r="A16" s="10" t="s">
        <v>106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7.25" customHeight="1" x14ac:dyDescent="0.2">
      <c r="A19" s="10" t="s">
        <v>2</v>
      </c>
      <c r="H19" s="14"/>
      <c r="M19" s="48"/>
    </row>
    <row r="20" spans="1:24" ht="17.25" customHeight="1" x14ac:dyDescent="0.25">
      <c r="A20" s="15" t="s">
        <v>3</v>
      </c>
      <c r="B20" s="16">
        <v>23749318.100000001</v>
      </c>
      <c r="C20" s="17">
        <v>25806155.82</v>
      </c>
      <c r="D20" s="17">
        <v>22680713.920000002</v>
      </c>
      <c r="E20" s="17">
        <v>22577245.370000001</v>
      </c>
      <c r="F20" s="18"/>
      <c r="G20" s="18"/>
      <c r="H20" s="18"/>
      <c r="I20" s="18"/>
      <c r="J20" s="18"/>
      <c r="K20" s="18"/>
      <c r="L20" s="18"/>
      <c r="M20" s="49"/>
      <c r="N20" s="16"/>
    </row>
    <row r="21" spans="1:24" ht="17.25" customHeight="1" x14ac:dyDescent="0.25">
      <c r="A21" s="15" t="s">
        <v>4</v>
      </c>
      <c r="B21" s="16">
        <v>3541568.78</v>
      </c>
      <c r="C21" s="18">
        <v>3035860.07</v>
      </c>
      <c r="D21" s="18">
        <v>2757546.54</v>
      </c>
      <c r="E21" s="18">
        <v>2730079.41</v>
      </c>
      <c r="F21" s="18"/>
      <c r="G21" s="18"/>
      <c r="H21" s="18"/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5</v>
      </c>
      <c r="B22" s="16">
        <v>63000</v>
      </c>
      <c r="C22" s="18">
        <v>51197.99</v>
      </c>
      <c r="D22" s="18">
        <v>238000</v>
      </c>
      <c r="E22" s="18">
        <v>122200</v>
      </c>
      <c r="F22" s="18"/>
      <c r="G22" s="18"/>
      <c r="H22" s="18"/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6</v>
      </c>
      <c r="B23" s="16">
        <v>6084113.6399999997</v>
      </c>
      <c r="C23" s="18">
        <v>6032113.6399999997</v>
      </c>
      <c r="D23" s="18">
        <v>6045463.6399999997</v>
      </c>
      <c r="E23" s="18">
        <v>6061296.96</v>
      </c>
      <c r="F23" s="18"/>
      <c r="G23" s="18"/>
      <c r="H23" s="18"/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7</v>
      </c>
      <c r="B24" s="16">
        <v>2609739.7999999998</v>
      </c>
      <c r="C24" s="18">
        <v>2614290.23</v>
      </c>
      <c r="D24" s="18">
        <v>2587964.6800000002</v>
      </c>
      <c r="E24" s="18">
        <v>2603685.0099999998</v>
      </c>
      <c r="F24" s="18"/>
      <c r="G24" s="18"/>
      <c r="H24" s="18"/>
      <c r="I24" s="18"/>
      <c r="J24" s="18"/>
      <c r="K24" s="18"/>
      <c r="L24" s="18"/>
      <c r="M24" s="49"/>
      <c r="N24" s="16"/>
    </row>
    <row r="25" spans="1:24" ht="17.25" customHeight="1" x14ac:dyDescent="0.25">
      <c r="A25" s="10" t="s">
        <v>90</v>
      </c>
      <c r="B25" s="20">
        <f>SUM(B20:B24)</f>
        <v>36047740.32</v>
      </c>
      <c r="C25" s="20">
        <f>SUM(C20:C24)</f>
        <v>37539617.749999993</v>
      </c>
      <c r="D25" s="20">
        <f>SUM(D20:D24)</f>
        <v>34309688.780000001</v>
      </c>
      <c r="E25" s="20">
        <f>SUM(E20:E24)</f>
        <v>34094506.75</v>
      </c>
      <c r="F25" s="20">
        <f>SUM(F20:F24)</f>
        <v>0</v>
      </c>
      <c r="G25" s="20">
        <f t="shared" ref="G25:K25" si="2">SUM(G20:G24)</f>
        <v>0</v>
      </c>
      <c r="H25" s="20">
        <f t="shared" si="2"/>
        <v>0</v>
      </c>
      <c r="I25" s="20">
        <f t="shared" si="2"/>
        <v>0</v>
      </c>
      <c r="J25" s="20">
        <f>SUM(J20:J24)</f>
        <v>0</v>
      </c>
      <c r="K25" s="20">
        <f t="shared" si="2"/>
        <v>0</v>
      </c>
      <c r="L25" s="20">
        <f>SUM(L20:L24)</f>
        <v>0</v>
      </c>
      <c r="M25" s="53">
        <f>SUM(M20:M24)</f>
        <v>0</v>
      </c>
      <c r="N25" s="20">
        <f t="shared" ref="N25" si="3">SUM(B25:M25)</f>
        <v>141991553.59999999</v>
      </c>
    </row>
    <row r="26" spans="1:24" s="22" customFormat="1" ht="17.25" customHeight="1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ht="17.25" customHeight="1" x14ac:dyDescent="0.25">
      <c r="A27" s="15" t="s">
        <v>9</v>
      </c>
      <c r="B27" s="7">
        <v>742122.44</v>
      </c>
      <c r="C27" s="16">
        <v>730147.53</v>
      </c>
      <c r="D27" s="16">
        <v>756375.37</v>
      </c>
      <c r="E27" s="16">
        <v>789063.72</v>
      </c>
      <c r="F27" s="16"/>
      <c r="G27" s="7"/>
      <c r="H27" s="7"/>
      <c r="I27" s="7"/>
      <c r="J27" s="7"/>
      <c r="K27" s="7"/>
      <c r="L27" s="18"/>
      <c r="M27" s="51"/>
      <c r="N27" s="16"/>
    </row>
    <row r="28" spans="1:24" ht="24" x14ac:dyDescent="0.25">
      <c r="A28" s="15" t="s">
        <v>77</v>
      </c>
      <c r="B28" s="16">
        <v>100000</v>
      </c>
      <c r="C28" s="16">
        <v>227000</v>
      </c>
      <c r="D28" s="25">
        <v>246375.24</v>
      </c>
      <c r="E28" s="16">
        <v>751510</v>
      </c>
      <c r="F28" s="16"/>
      <c r="G28" s="7"/>
      <c r="H28" s="7"/>
      <c r="I28" s="7"/>
      <c r="J28" s="7"/>
      <c r="K28" s="7"/>
      <c r="L28" s="18"/>
      <c r="M28" s="51"/>
      <c r="N28" s="16"/>
    </row>
    <row r="29" spans="1:24" ht="17.25" customHeight="1" x14ac:dyDescent="0.25">
      <c r="A29" s="15" t="s">
        <v>10</v>
      </c>
      <c r="B29" s="16">
        <v>0</v>
      </c>
      <c r="C29" s="18">
        <v>98072</v>
      </c>
      <c r="D29" s="18">
        <v>97730.65</v>
      </c>
      <c r="E29" s="18">
        <v>166966.39999999999</v>
      </c>
      <c r="F29" s="18"/>
      <c r="G29" s="18"/>
      <c r="H29" s="26"/>
      <c r="I29" s="18"/>
      <c r="J29" s="18"/>
      <c r="K29" s="7"/>
      <c r="L29" s="18"/>
      <c r="M29" s="51"/>
      <c r="N29" s="16"/>
    </row>
    <row r="30" spans="1:24" ht="17.25" customHeight="1" x14ac:dyDescent="0.25">
      <c r="A30" s="15" t="s">
        <v>11</v>
      </c>
      <c r="B30" s="16">
        <v>3310</v>
      </c>
      <c r="C30" s="16">
        <v>0</v>
      </c>
      <c r="D30" s="16">
        <v>49800.77</v>
      </c>
      <c r="E30" s="16">
        <v>0</v>
      </c>
      <c r="F30" s="16"/>
      <c r="G30" s="7"/>
      <c r="H30" s="7"/>
      <c r="I30" s="7"/>
      <c r="J30" s="7"/>
      <c r="K30" s="7"/>
      <c r="L30" s="18"/>
      <c r="M30" s="51"/>
      <c r="N30" s="16"/>
    </row>
    <row r="31" spans="1:24" ht="17.25" customHeight="1" x14ac:dyDescent="0.25">
      <c r="A31" s="15" t="s">
        <v>12</v>
      </c>
      <c r="B31" s="16">
        <v>440539.46</v>
      </c>
      <c r="C31" s="16">
        <v>417685.75</v>
      </c>
      <c r="D31" s="16">
        <v>109878.25</v>
      </c>
      <c r="E31" s="16">
        <v>746023.17</v>
      </c>
      <c r="F31" s="16"/>
      <c r="G31" s="7"/>
      <c r="H31" s="7"/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13</v>
      </c>
      <c r="B32" s="16">
        <v>996931.16</v>
      </c>
      <c r="C32" s="16">
        <v>1012617.33</v>
      </c>
      <c r="D32" s="16">
        <v>1485099.59</v>
      </c>
      <c r="E32" s="16">
        <v>525457.36</v>
      </c>
      <c r="F32" s="16"/>
      <c r="G32" s="7"/>
      <c r="H32" s="7"/>
      <c r="I32" s="7"/>
      <c r="J32" s="7"/>
      <c r="K32" s="7"/>
      <c r="L32" s="18"/>
      <c r="M32" s="51"/>
      <c r="N32" s="16"/>
    </row>
    <row r="33" spans="1:14" ht="24" x14ac:dyDescent="0.25">
      <c r="A33" s="15" t="s">
        <v>14</v>
      </c>
      <c r="B33" s="16">
        <v>135794.4</v>
      </c>
      <c r="C33" s="16">
        <v>18644</v>
      </c>
      <c r="D33" s="16">
        <v>95639</v>
      </c>
      <c r="E33" s="16">
        <v>11800</v>
      </c>
      <c r="F33" s="16"/>
      <c r="G33" s="16"/>
      <c r="H33" s="16"/>
      <c r="I33" s="16"/>
      <c r="J33" s="16"/>
      <c r="K33" s="7"/>
      <c r="L33" s="18"/>
      <c r="M33" s="51"/>
      <c r="N33" s="16"/>
    </row>
    <row r="34" spans="1:14" ht="24" x14ac:dyDescent="0.25">
      <c r="A34" s="15" t="s">
        <v>15</v>
      </c>
      <c r="B34" s="16">
        <v>2500174.7200000002</v>
      </c>
      <c r="C34" s="16">
        <v>2207104.8199999998</v>
      </c>
      <c r="D34" s="16">
        <v>1769832.03</v>
      </c>
      <c r="E34" s="16">
        <v>4860621.47</v>
      </c>
      <c r="F34" s="16"/>
      <c r="G34" s="16"/>
      <c r="H34" s="16"/>
      <c r="I34" s="16"/>
      <c r="J34" s="16"/>
      <c r="K34" s="7"/>
      <c r="L34" s="18"/>
      <c r="M34" s="51"/>
      <c r="N34" s="16"/>
    </row>
    <row r="35" spans="1:14" ht="17.25" customHeight="1" x14ac:dyDescent="0.25">
      <c r="A35" s="15" t="s">
        <v>16</v>
      </c>
      <c r="B35" s="16">
        <v>202754.97</v>
      </c>
      <c r="C35" s="16">
        <v>478964.33</v>
      </c>
      <c r="D35" s="16">
        <v>200221.37</v>
      </c>
      <c r="E35" s="16">
        <v>-15163.12</v>
      </c>
      <c r="F35" s="16"/>
      <c r="G35" s="7"/>
      <c r="H35" s="7"/>
      <c r="I35" s="7"/>
      <c r="J35" s="7"/>
      <c r="K35" s="7"/>
      <c r="L35" s="18"/>
      <c r="M35" s="51"/>
      <c r="N35" s="16"/>
    </row>
    <row r="36" spans="1:14" ht="17.25" customHeight="1" x14ac:dyDescent="0.25">
      <c r="A36" s="10" t="s">
        <v>90</v>
      </c>
      <c r="B36" s="20">
        <f>SUM(B27:B35)</f>
        <v>5121627.1499999994</v>
      </c>
      <c r="C36" s="20">
        <f t="shared" ref="C36:L36" si="4">SUM(C27:C35)</f>
        <v>5190235.76</v>
      </c>
      <c r="D36" s="20">
        <f t="shared" si="4"/>
        <v>4810952.2700000005</v>
      </c>
      <c r="E36" s="20">
        <f>SUM(E27:E35)</f>
        <v>7836278.9999999991</v>
      </c>
      <c r="F36" s="20">
        <f>SUM(F27:F35)</f>
        <v>0</v>
      </c>
      <c r="G36" s="20">
        <f t="shared" si="4"/>
        <v>0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53">
        <f>SUM(M27:M35)</f>
        <v>0</v>
      </c>
      <c r="N36" s="20">
        <f>SUM(B36:M36)</f>
        <v>22959094.18</v>
      </c>
    </row>
    <row r="37" spans="1:14" s="13" customFormat="1" ht="17.25" customHeight="1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ht="17.25" customHeight="1" x14ac:dyDescent="0.25">
      <c r="A38" s="15" t="s">
        <v>18</v>
      </c>
      <c r="B38" s="16">
        <v>84692.6</v>
      </c>
      <c r="C38" s="25">
        <v>57303.8</v>
      </c>
      <c r="D38" s="16">
        <v>67652.990000000005</v>
      </c>
      <c r="E38" s="16">
        <v>101309.52</v>
      </c>
      <c r="F38" s="16"/>
      <c r="G38" s="7"/>
      <c r="H38" s="7"/>
      <c r="I38" s="7"/>
      <c r="J38" s="7"/>
      <c r="K38" s="7"/>
      <c r="L38" s="7"/>
      <c r="M38" s="51"/>
      <c r="N38" s="16"/>
    </row>
    <row r="39" spans="1:14" ht="17.25" customHeight="1" x14ac:dyDescent="0.25">
      <c r="A39" s="15" t="s">
        <v>19</v>
      </c>
      <c r="B39" s="16">
        <v>2048.09</v>
      </c>
      <c r="C39" s="16">
        <v>508.88</v>
      </c>
      <c r="D39" s="7">
        <v>1627</v>
      </c>
      <c r="E39" s="7">
        <v>1420.96</v>
      </c>
      <c r="F39" s="7"/>
      <c r="G39" s="7"/>
      <c r="H39" s="7"/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20</v>
      </c>
      <c r="B40" s="16">
        <v>109305.08</v>
      </c>
      <c r="C40" s="16">
        <v>99085.94</v>
      </c>
      <c r="D40" s="25">
        <v>91935.7</v>
      </c>
      <c r="E40" s="16">
        <v>82833.3</v>
      </c>
      <c r="F40" s="16"/>
      <c r="G40" s="7"/>
      <c r="H40" s="7"/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21</v>
      </c>
      <c r="B41" s="25">
        <v>499.14</v>
      </c>
      <c r="C41" s="16">
        <v>0</v>
      </c>
      <c r="D41" s="16">
        <v>998.28</v>
      </c>
      <c r="E41" s="16">
        <v>499.14</v>
      </c>
      <c r="F41" s="16"/>
      <c r="G41" s="7"/>
      <c r="H41" s="7"/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22</v>
      </c>
      <c r="B42" s="16">
        <v>36774.959999999999</v>
      </c>
      <c r="C42" s="16">
        <v>3867.66</v>
      </c>
      <c r="D42" s="16">
        <v>1783.05</v>
      </c>
      <c r="E42" s="16">
        <v>455.24</v>
      </c>
      <c r="F42" s="16"/>
      <c r="G42" s="7"/>
      <c r="H42" s="7"/>
      <c r="I42" s="7"/>
      <c r="J42" s="7"/>
      <c r="K42" s="7"/>
      <c r="L42" s="7"/>
      <c r="M42" s="51"/>
      <c r="N42" s="16"/>
    </row>
    <row r="43" spans="1:14" ht="24" x14ac:dyDescent="0.25">
      <c r="A43" s="15" t="s">
        <v>23</v>
      </c>
      <c r="B43" s="7">
        <v>5533.28</v>
      </c>
      <c r="C43" s="16">
        <v>52274</v>
      </c>
      <c r="D43" s="16">
        <v>991.19</v>
      </c>
      <c r="E43" s="16">
        <v>0</v>
      </c>
      <c r="F43" s="16"/>
      <c r="G43" s="7"/>
      <c r="H43" s="7"/>
      <c r="I43" s="7"/>
      <c r="J43" s="7"/>
      <c r="K43" s="7"/>
      <c r="L43" s="7"/>
      <c r="M43" s="51"/>
      <c r="N43" s="16"/>
    </row>
    <row r="44" spans="1:14" ht="24" x14ac:dyDescent="0.25">
      <c r="A44" s="15" t="s">
        <v>24</v>
      </c>
      <c r="B44" s="16">
        <v>465607</v>
      </c>
      <c r="C44" s="16">
        <v>533484</v>
      </c>
      <c r="D44" s="16">
        <v>688247</v>
      </c>
      <c r="E44" s="16">
        <v>464867</v>
      </c>
      <c r="F44" s="16"/>
      <c r="G44" s="16"/>
      <c r="H44" s="16"/>
      <c r="I44" s="7"/>
      <c r="J44" s="7"/>
      <c r="K44" s="7"/>
      <c r="L44" s="7"/>
      <c r="M44" s="51"/>
      <c r="N44" s="16"/>
    </row>
    <row r="45" spans="1:14" ht="24" x14ac:dyDescent="0.25">
      <c r="A45" s="15" t="s">
        <v>25</v>
      </c>
      <c r="B45" s="16">
        <v>0</v>
      </c>
      <c r="C45" s="17">
        <v>0</v>
      </c>
      <c r="D45" s="18"/>
      <c r="E45" s="18">
        <v>0</v>
      </c>
      <c r="F45" s="18"/>
      <c r="G45" s="18"/>
      <c r="H45" s="26"/>
      <c r="I45" s="26"/>
      <c r="J45" s="26"/>
      <c r="K45" s="39"/>
      <c r="L45" s="39"/>
      <c r="M45" s="52"/>
      <c r="N45" s="16"/>
    </row>
    <row r="46" spans="1:14" ht="17.25" customHeight="1" x14ac:dyDescent="0.25">
      <c r="A46" s="15" t="s">
        <v>26</v>
      </c>
      <c r="B46" s="16">
        <v>418648.36</v>
      </c>
      <c r="C46" s="16">
        <v>220176.45</v>
      </c>
      <c r="D46" s="16">
        <v>98634.57</v>
      </c>
      <c r="E46" s="16">
        <v>143996.68</v>
      </c>
      <c r="F46" s="16"/>
      <c r="G46" s="16"/>
      <c r="H46" s="16"/>
      <c r="I46" s="7"/>
      <c r="J46" s="7"/>
      <c r="K46" s="7"/>
      <c r="L46" s="7"/>
      <c r="M46" s="51"/>
      <c r="N46" s="16"/>
    </row>
    <row r="47" spans="1:14" ht="17.25" customHeight="1" x14ac:dyDescent="0.25">
      <c r="A47" s="10" t="s">
        <v>90</v>
      </c>
      <c r="B47" s="20">
        <f>SUM(B38:B46)</f>
        <v>1123108.51</v>
      </c>
      <c r="C47" s="20">
        <f t="shared" ref="C47:L47" si="5">SUM(C38:C46)</f>
        <v>966700.73</v>
      </c>
      <c r="D47" s="20">
        <f t="shared" si="5"/>
        <v>951869.78</v>
      </c>
      <c r="E47" s="20">
        <f t="shared" si="5"/>
        <v>795381.84000000008</v>
      </c>
      <c r="F47" s="20">
        <f t="shared" si="5"/>
        <v>0</v>
      </c>
      <c r="G47" s="20">
        <f t="shared" si="5"/>
        <v>0</v>
      </c>
      <c r="H47" s="20">
        <f t="shared" si="5"/>
        <v>0</v>
      </c>
      <c r="I47" s="20">
        <f t="shared" si="5"/>
        <v>0</v>
      </c>
      <c r="J47" s="20">
        <f t="shared" si="5"/>
        <v>0</v>
      </c>
      <c r="K47" s="20">
        <f t="shared" si="5"/>
        <v>0</v>
      </c>
      <c r="L47" s="20">
        <f t="shared" si="5"/>
        <v>0</v>
      </c>
      <c r="M47" s="53">
        <f>SUM(M38:M46)</f>
        <v>0</v>
      </c>
      <c r="N47" s="20">
        <f>SUM(B47:M47)</f>
        <v>3837060.8600000003</v>
      </c>
    </row>
    <row r="48" spans="1:14" s="22" customFormat="1" ht="17.25" customHeight="1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ht="17.25" customHeight="1" x14ac:dyDescent="0.25">
      <c r="A49" s="15" t="s">
        <v>28</v>
      </c>
      <c r="B49" s="16">
        <v>385420</v>
      </c>
      <c r="C49" s="16"/>
      <c r="D49" s="16"/>
      <c r="E49" s="16"/>
      <c r="F49" s="16"/>
      <c r="G49" s="7"/>
      <c r="H49" s="7"/>
      <c r="I49" s="7"/>
      <c r="J49" s="7"/>
      <c r="K49" s="7"/>
      <c r="L49" s="7"/>
      <c r="M49" s="51"/>
      <c r="N49" s="16"/>
    </row>
    <row r="50" spans="1:14" ht="24" x14ac:dyDescent="0.25">
      <c r="A50" s="15" t="s">
        <v>29</v>
      </c>
      <c r="B50" s="16">
        <v>66606.23</v>
      </c>
      <c r="C50" s="16"/>
      <c r="D50" s="16"/>
      <c r="E50" s="16"/>
      <c r="F50" s="16"/>
      <c r="G50" s="16"/>
      <c r="H50" s="7"/>
      <c r="I50" s="7"/>
      <c r="J50" s="7"/>
      <c r="K50" s="7"/>
      <c r="L50" s="7"/>
      <c r="M50" s="51"/>
      <c r="N50" s="16"/>
    </row>
    <row r="51" spans="1:14" ht="24" x14ac:dyDescent="0.25">
      <c r="A51" s="15" t="s">
        <v>30</v>
      </c>
      <c r="B51" s="7">
        <v>0</v>
      </c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/>
    </row>
    <row r="52" spans="1:14" ht="24" x14ac:dyDescent="0.25">
      <c r="A52" s="15" t="s">
        <v>31</v>
      </c>
      <c r="B52" s="7">
        <v>0</v>
      </c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/>
    </row>
    <row r="53" spans="1:14" ht="24" x14ac:dyDescent="0.25">
      <c r="A53" s="15" t="s">
        <v>32</v>
      </c>
      <c r="B53" s="7">
        <v>0</v>
      </c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/>
    </row>
    <row r="54" spans="1:14" ht="17.25" customHeight="1" x14ac:dyDescent="0.25">
      <c r="A54" s="15" t="s">
        <v>33</v>
      </c>
      <c r="B54" s="16">
        <v>0</v>
      </c>
      <c r="C54" s="16">
        <v>66606.25</v>
      </c>
      <c r="D54" s="16">
        <v>66606.25</v>
      </c>
      <c r="E54" s="16">
        <v>66606.25</v>
      </c>
      <c r="F54" s="16"/>
      <c r="G54" s="7"/>
      <c r="H54" s="7"/>
      <c r="I54" s="7"/>
      <c r="J54" s="7"/>
      <c r="K54" s="7"/>
      <c r="L54" s="7"/>
      <c r="M54" s="51"/>
      <c r="N54" s="16"/>
    </row>
    <row r="55" spans="1:14" ht="24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ref="N55:N104" si="6">SUM(B55:M55)</f>
        <v>0</v>
      </c>
    </row>
    <row r="56" spans="1:14" ht="17.25" customHeight="1" x14ac:dyDescent="0.25">
      <c r="A56" s="10" t="s">
        <v>90</v>
      </c>
      <c r="B56" s="20">
        <f>SUM(B49:B55)</f>
        <v>452026.23</v>
      </c>
      <c r="C56" s="20">
        <f t="shared" ref="C56:L56" si="7">SUM(C49:C55)</f>
        <v>66606.25</v>
      </c>
      <c r="D56" s="20">
        <f t="shared" si="7"/>
        <v>66606.25</v>
      </c>
      <c r="E56" s="20">
        <f t="shared" si="7"/>
        <v>66606.25</v>
      </c>
      <c r="F56" s="20">
        <f t="shared" si="7"/>
        <v>0</v>
      </c>
      <c r="G56" s="20">
        <f t="shared" si="7"/>
        <v>0</v>
      </c>
      <c r="H56" s="20">
        <f t="shared" si="7"/>
        <v>0</v>
      </c>
      <c r="I56" s="20">
        <f t="shared" si="7"/>
        <v>0</v>
      </c>
      <c r="J56" s="20">
        <f t="shared" si="7"/>
        <v>0</v>
      </c>
      <c r="K56" s="20">
        <f t="shared" si="7"/>
        <v>0</v>
      </c>
      <c r="L56" s="20">
        <f t="shared" si="7"/>
        <v>0</v>
      </c>
      <c r="M56" s="53">
        <f>SUM(M49:M55)</f>
        <v>0</v>
      </c>
      <c r="N56" s="20">
        <f>SUM(B56:M56)</f>
        <v>651844.98</v>
      </c>
    </row>
    <row r="57" spans="1:14" ht="17.25" customHeight="1" x14ac:dyDescent="0.25">
      <c r="A57" s="10" t="s">
        <v>35</v>
      </c>
      <c r="B57" s="7">
        <v>0</v>
      </c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6"/>
        <v>0</v>
      </c>
    </row>
    <row r="58" spans="1:14" x14ac:dyDescent="0.25">
      <c r="A58" s="15" t="s">
        <v>36</v>
      </c>
      <c r="B58" s="7">
        <v>0</v>
      </c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6"/>
        <v>0</v>
      </c>
    </row>
    <row r="59" spans="1:14" ht="24" x14ac:dyDescent="0.25">
      <c r="A59" s="15" t="s">
        <v>37</v>
      </c>
      <c r="B59" s="7">
        <v>0</v>
      </c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6"/>
        <v>0</v>
      </c>
    </row>
    <row r="60" spans="1:14" ht="24" x14ac:dyDescent="0.25">
      <c r="A60" s="15" t="s">
        <v>38</v>
      </c>
      <c r="B60" s="7">
        <v>0</v>
      </c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6"/>
        <v>0</v>
      </c>
    </row>
    <row r="61" spans="1:14" ht="24" x14ac:dyDescent="0.25">
      <c r="A61" s="15" t="s">
        <v>39</v>
      </c>
      <c r="B61" s="7">
        <v>0</v>
      </c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6"/>
        <v>0</v>
      </c>
    </row>
    <row r="62" spans="1:14" ht="24" x14ac:dyDescent="0.25">
      <c r="A62" s="15" t="s">
        <v>40</v>
      </c>
      <c r="B62" s="7">
        <v>0</v>
      </c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6"/>
        <v>0</v>
      </c>
    </row>
    <row r="63" spans="1:14" ht="17.25" customHeight="1" x14ac:dyDescent="0.25">
      <c r="A63" s="15" t="s">
        <v>41</v>
      </c>
      <c r="B63" s="7">
        <v>0</v>
      </c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6"/>
        <v>0</v>
      </c>
    </row>
    <row r="64" spans="1:14" ht="24" x14ac:dyDescent="0.25">
      <c r="A64" s="15" t="s">
        <v>42</v>
      </c>
      <c r="B64" s="7">
        <v>0</v>
      </c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6"/>
        <v>0</v>
      </c>
    </row>
    <row r="65" spans="1:14" ht="17.25" customHeight="1" x14ac:dyDescent="0.25">
      <c r="A65" s="10" t="s">
        <v>90</v>
      </c>
      <c r="B65" s="20">
        <f>SUM(B58:B64)</f>
        <v>0</v>
      </c>
      <c r="C65" s="20">
        <f t="shared" ref="C65:M65" si="8">SUM(C58:C64)</f>
        <v>0</v>
      </c>
      <c r="D65" s="20">
        <f t="shared" si="8"/>
        <v>0</v>
      </c>
      <c r="E65" s="20">
        <f t="shared" si="8"/>
        <v>0</v>
      </c>
      <c r="F65" s="20">
        <f t="shared" si="8"/>
        <v>0</v>
      </c>
      <c r="G65" s="20">
        <f t="shared" si="8"/>
        <v>0</v>
      </c>
      <c r="H65" s="20">
        <f t="shared" si="8"/>
        <v>0</v>
      </c>
      <c r="I65" s="20">
        <f t="shared" si="8"/>
        <v>0</v>
      </c>
      <c r="J65" s="20">
        <f t="shared" si="8"/>
        <v>0</v>
      </c>
      <c r="K65" s="20">
        <f t="shared" si="8"/>
        <v>0</v>
      </c>
      <c r="L65" s="20">
        <f t="shared" si="8"/>
        <v>0</v>
      </c>
      <c r="M65" s="50">
        <f t="shared" si="8"/>
        <v>0</v>
      </c>
      <c r="N65" s="16">
        <f t="shared" si="6"/>
        <v>0</v>
      </c>
    </row>
    <row r="66" spans="1:14" s="13" customFormat="1" ht="17.25" customHeight="1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6"/>
        <v>0</v>
      </c>
    </row>
    <row r="67" spans="1:14" ht="17.25" customHeight="1" x14ac:dyDescent="0.25">
      <c r="A67" s="15" t="s">
        <v>44</v>
      </c>
      <c r="B67" s="16">
        <v>4794669.21</v>
      </c>
      <c r="C67" s="16">
        <v>48877.760000000002</v>
      </c>
      <c r="D67" s="16"/>
      <c r="E67" s="7"/>
      <c r="F67" s="7"/>
      <c r="G67" s="7"/>
      <c r="H67" s="7"/>
      <c r="I67" s="7"/>
      <c r="J67" s="7"/>
      <c r="K67" s="7"/>
      <c r="L67" s="7"/>
      <c r="M67" s="51"/>
      <c r="N67" s="7"/>
    </row>
    <row r="68" spans="1:14" ht="17.25" customHeight="1" x14ac:dyDescent="0.25">
      <c r="A68" s="15" t="s">
        <v>45</v>
      </c>
      <c r="B68" s="7">
        <v>0</v>
      </c>
      <c r="C68" s="17">
        <v>920400</v>
      </c>
      <c r="D68" s="18"/>
      <c r="E68" s="18"/>
      <c r="F68" s="27"/>
      <c r="G68" s="27"/>
      <c r="H68" s="26"/>
      <c r="I68" s="26"/>
      <c r="J68" s="7"/>
      <c r="K68" s="7"/>
      <c r="L68" s="7"/>
      <c r="M68" s="51"/>
      <c r="N68" s="7"/>
    </row>
    <row r="69" spans="1:14" ht="17.25" customHeight="1" x14ac:dyDescent="0.25">
      <c r="A69" s="15" t="s">
        <v>46</v>
      </c>
      <c r="B69" s="7">
        <v>0</v>
      </c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/>
    </row>
    <row r="70" spans="1:14" ht="24" x14ac:dyDescent="0.25">
      <c r="A70" s="15" t="s">
        <v>47</v>
      </c>
      <c r="B70" s="7">
        <v>0</v>
      </c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/>
    </row>
    <row r="71" spans="1:14" ht="17.25" customHeight="1" x14ac:dyDescent="0.25">
      <c r="A71" s="15" t="s">
        <v>48</v>
      </c>
      <c r="B71" s="16">
        <v>0</v>
      </c>
      <c r="C71" s="16"/>
      <c r="D71" s="18"/>
      <c r="E71" s="18">
        <v>141452.5</v>
      </c>
      <c r="F71" s="7"/>
      <c r="G71" s="7"/>
      <c r="H71" s="7"/>
      <c r="I71" s="27"/>
      <c r="J71" s="7"/>
      <c r="K71" s="7"/>
      <c r="L71" s="7"/>
      <c r="M71" s="51"/>
      <c r="N71" s="7"/>
    </row>
    <row r="72" spans="1:14" ht="17.25" customHeight="1" x14ac:dyDescent="0.25">
      <c r="A72" s="15" t="s">
        <v>49</v>
      </c>
      <c r="B72" s="16">
        <v>942619.24</v>
      </c>
      <c r="C72" s="16"/>
      <c r="D72" s="18"/>
      <c r="E72" s="18"/>
      <c r="F72" s="27"/>
      <c r="G72" s="27"/>
      <c r="H72" s="26"/>
      <c r="I72" s="26"/>
      <c r="J72" s="7"/>
      <c r="K72" s="7"/>
      <c r="L72" s="7"/>
      <c r="M72" s="51"/>
      <c r="N72" s="7"/>
    </row>
    <row r="73" spans="1:14" ht="17.25" customHeight="1" x14ac:dyDescent="0.25">
      <c r="A73" s="15" t="s">
        <v>50</v>
      </c>
      <c r="B73" s="16">
        <v>0</v>
      </c>
      <c r="C73" s="16"/>
      <c r="D73" s="18"/>
      <c r="E73" s="18"/>
      <c r="F73" s="27"/>
      <c r="G73" s="27"/>
      <c r="H73" s="26"/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51</v>
      </c>
      <c r="B74" s="16">
        <v>0</v>
      </c>
      <c r="C74" s="16"/>
      <c r="D74" s="18"/>
      <c r="E74" s="18"/>
      <c r="F74" s="27"/>
      <c r="G74" s="27"/>
      <c r="H74" s="26"/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52</v>
      </c>
      <c r="B75" s="16">
        <v>0</v>
      </c>
      <c r="C75" s="16">
        <f>+D75+E75+F75+G75+H75+I75+J75+K75+L75+M75+O75+P75</f>
        <v>0</v>
      </c>
      <c r="D75" s="18"/>
      <c r="E75" s="18"/>
      <c r="F75" s="27"/>
      <c r="G75" s="27"/>
      <c r="H75" s="26"/>
      <c r="I75" s="26"/>
      <c r="J75" s="7"/>
      <c r="K75" s="7"/>
      <c r="L75" s="7"/>
      <c r="M75" s="51"/>
      <c r="N75" s="7">
        <f t="shared" si="6"/>
        <v>0</v>
      </c>
    </row>
    <row r="76" spans="1:14" ht="17.25" customHeight="1" x14ac:dyDescent="0.25">
      <c r="A76" s="10" t="s">
        <v>90</v>
      </c>
      <c r="B76" s="20">
        <f>+B67+B68+B69+B70+B71+B72+B73+B74</f>
        <v>5737288.4500000002</v>
      </c>
      <c r="C76" s="20">
        <f>+C67+C68</f>
        <v>969277.76</v>
      </c>
      <c r="D76" s="20">
        <f>+D67</f>
        <v>0</v>
      </c>
      <c r="E76" s="20">
        <f>+E67+E68+E69+E70+E71+E72+E73+E74+E75</f>
        <v>141452.5</v>
      </c>
      <c r="F76" s="20">
        <f>SUM(F67:F75)</f>
        <v>0</v>
      </c>
      <c r="G76" s="20">
        <f t="shared" ref="G76:L76" si="9">SUM(G67:G75)</f>
        <v>0</v>
      </c>
      <c r="H76" s="20">
        <f t="shared" si="9"/>
        <v>0</v>
      </c>
      <c r="I76" s="20">
        <f t="shared" si="9"/>
        <v>0</v>
      </c>
      <c r="J76" s="20">
        <f>+J67+J68+J71+J74</f>
        <v>0</v>
      </c>
      <c r="K76" s="20">
        <f t="shared" si="9"/>
        <v>0</v>
      </c>
      <c r="L76" s="20">
        <f t="shared" si="9"/>
        <v>0</v>
      </c>
      <c r="M76" s="53">
        <f>+M67+M68+M71+M72</f>
        <v>0</v>
      </c>
      <c r="N76" s="20">
        <f>+B76+F76+G76+H76+I76+J76</f>
        <v>5737288.4500000002</v>
      </c>
    </row>
    <row r="77" spans="1:14" ht="17.25" customHeight="1" x14ac:dyDescent="0.25">
      <c r="A77" s="10" t="s">
        <v>53</v>
      </c>
      <c r="B77" s="16"/>
      <c r="C77" s="16"/>
      <c r="D77" s="31">
        <v>0</v>
      </c>
      <c r="E77" s="18">
        <v>0</v>
      </c>
      <c r="F77" s="31">
        <v>0</v>
      </c>
      <c r="G77" s="20">
        <v>0</v>
      </c>
      <c r="H77" s="18">
        <v>0</v>
      </c>
      <c r="I77" s="18">
        <v>0</v>
      </c>
      <c r="J77" s="7">
        <v>0</v>
      </c>
      <c r="K77" s="7">
        <v>0</v>
      </c>
      <c r="L77" s="7">
        <v>0</v>
      </c>
      <c r="M77" s="51">
        <v>0</v>
      </c>
      <c r="N77" s="7">
        <f t="shared" si="6"/>
        <v>0</v>
      </c>
    </row>
    <row r="78" spans="1:14" ht="17.25" customHeight="1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15621352.369999999</v>
      </c>
      <c r="F78" s="27">
        <v>0</v>
      </c>
      <c r="G78" s="7"/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51"/>
      <c r="N78" s="7"/>
    </row>
    <row r="79" spans="1:14" ht="17.25" customHeight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/>
      <c r="N79" s="7"/>
    </row>
    <row r="80" spans="1:14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ht="24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17.25" customHeight="1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0">SUM(D78:D81)</f>
        <v>0</v>
      </c>
      <c r="E82" s="20">
        <f t="shared" si="10"/>
        <v>15621352.369999999</v>
      </c>
      <c r="F82" s="20">
        <f t="shared" si="10"/>
        <v>0</v>
      </c>
      <c r="G82" s="20">
        <f>SUM(G78:G81)</f>
        <v>0</v>
      </c>
      <c r="H82" s="20">
        <f t="shared" si="10"/>
        <v>0</v>
      </c>
      <c r="I82" s="20">
        <f t="shared" si="10"/>
        <v>0</v>
      </c>
      <c r="J82" s="7">
        <f t="shared" si="10"/>
        <v>0</v>
      </c>
      <c r="K82" s="7">
        <f t="shared" si="10"/>
        <v>0</v>
      </c>
      <c r="L82" s="7">
        <f t="shared" si="10"/>
        <v>0</v>
      </c>
      <c r="M82" s="51"/>
      <c r="N82" s="7"/>
    </row>
    <row r="83" spans="1:14" ht="24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6"/>
        <v>0</v>
      </c>
    </row>
    <row r="84" spans="1:14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6"/>
        <v>0</v>
      </c>
    </row>
    <row r="85" spans="1:14" ht="24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6"/>
        <v>0</v>
      </c>
    </row>
    <row r="86" spans="1:14" s="32" customFormat="1" ht="18" customHeight="1" x14ac:dyDescent="0.25">
      <c r="A86" s="10" t="s">
        <v>90</v>
      </c>
      <c r="B86" s="20">
        <f t="shared" ref="B86:M86" si="11">SUM(B83:B85)</f>
        <v>0</v>
      </c>
      <c r="C86" s="20">
        <f t="shared" si="11"/>
        <v>0</v>
      </c>
      <c r="D86" s="20">
        <f t="shared" si="11"/>
        <v>0</v>
      </c>
      <c r="E86" s="20">
        <f t="shared" si="11"/>
        <v>0</v>
      </c>
      <c r="F86" s="20">
        <f t="shared" si="11"/>
        <v>0</v>
      </c>
      <c r="G86" s="20">
        <f t="shared" si="11"/>
        <v>0</v>
      </c>
      <c r="H86" s="20">
        <f t="shared" si="11"/>
        <v>0</v>
      </c>
      <c r="I86" s="20">
        <f t="shared" si="11"/>
        <v>0</v>
      </c>
      <c r="J86" s="20">
        <f t="shared" si="11"/>
        <v>0</v>
      </c>
      <c r="K86" s="21">
        <f t="shared" si="11"/>
        <v>0</v>
      </c>
      <c r="L86" s="20">
        <f t="shared" si="11"/>
        <v>0</v>
      </c>
      <c r="M86" s="50">
        <f t="shared" si="11"/>
        <v>0</v>
      </c>
      <c r="N86" s="16">
        <f t="shared" si="6"/>
        <v>0</v>
      </c>
    </row>
    <row r="87" spans="1:14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6"/>
        <v>0</v>
      </c>
    </row>
    <row r="88" spans="1:14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6"/>
        <v>0</v>
      </c>
    </row>
    <row r="89" spans="1:14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6"/>
        <v>0</v>
      </c>
    </row>
    <row r="90" spans="1:14" ht="24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6"/>
        <v>0</v>
      </c>
    </row>
    <row r="91" spans="1:14" s="32" customFormat="1" ht="18" customHeight="1" x14ac:dyDescent="0.25">
      <c r="A91" s="10" t="s">
        <v>90</v>
      </c>
      <c r="B91" s="20">
        <f>SUM(B88:B90)</f>
        <v>0</v>
      </c>
      <c r="C91" s="20">
        <f t="shared" ref="C91:M91" si="12">SUM(C88:C90)</f>
        <v>0</v>
      </c>
      <c r="D91" s="20">
        <f t="shared" si="12"/>
        <v>0</v>
      </c>
      <c r="E91" s="20">
        <f t="shared" si="12"/>
        <v>0</v>
      </c>
      <c r="F91" s="20">
        <f t="shared" si="12"/>
        <v>0</v>
      </c>
      <c r="G91" s="20">
        <f t="shared" si="12"/>
        <v>0</v>
      </c>
      <c r="H91" s="20">
        <f t="shared" si="12"/>
        <v>0</v>
      </c>
      <c r="I91" s="20">
        <f t="shared" si="12"/>
        <v>0</v>
      </c>
      <c r="J91" s="20">
        <f t="shared" si="12"/>
        <v>0</v>
      </c>
      <c r="K91" s="21">
        <f t="shared" si="12"/>
        <v>0</v>
      </c>
      <c r="L91" s="20">
        <f t="shared" si="12"/>
        <v>0</v>
      </c>
      <c r="M91" s="50">
        <f t="shared" si="12"/>
        <v>0</v>
      </c>
      <c r="N91" s="16">
        <f t="shared" si="6"/>
        <v>0</v>
      </c>
    </row>
    <row r="92" spans="1:14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6"/>
        <v>0</v>
      </c>
    </row>
    <row r="93" spans="1:14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6"/>
        <v>0</v>
      </c>
    </row>
    <row r="94" spans="1:14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6"/>
        <v>0</v>
      </c>
    </row>
    <row r="95" spans="1:14" ht="24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6"/>
        <v>0</v>
      </c>
    </row>
    <row r="96" spans="1:14" s="32" customFormat="1" ht="18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3">SUM(D94:D95)</f>
        <v>0</v>
      </c>
      <c r="E96" s="20">
        <f t="shared" si="13"/>
        <v>0</v>
      </c>
      <c r="F96" s="20">
        <f t="shared" si="13"/>
        <v>0</v>
      </c>
      <c r="G96" s="20">
        <f t="shared" si="13"/>
        <v>0</v>
      </c>
      <c r="H96" s="20">
        <f t="shared" si="13"/>
        <v>0</v>
      </c>
      <c r="I96" s="20">
        <f t="shared" si="13"/>
        <v>0</v>
      </c>
      <c r="J96" s="20">
        <f t="shared" si="13"/>
        <v>0</v>
      </c>
      <c r="K96" s="21">
        <f t="shared" si="13"/>
        <v>0</v>
      </c>
      <c r="L96" s="20">
        <f t="shared" si="13"/>
        <v>0</v>
      </c>
      <c r="M96" s="50">
        <f t="shared" si="13"/>
        <v>0</v>
      </c>
      <c r="N96" s="20">
        <f t="shared" si="6"/>
        <v>0</v>
      </c>
    </row>
    <row r="97" spans="1:14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6"/>
        <v>0</v>
      </c>
    </row>
    <row r="98" spans="1:14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6"/>
        <v>0</v>
      </c>
    </row>
    <row r="99" spans="1:14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6"/>
        <v>0</v>
      </c>
    </row>
    <row r="100" spans="1:14" s="32" customFormat="1" ht="18" customHeight="1" x14ac:dyDescent="0.25">
      <c r="A100" s="10" t="s">
        <v>90</v>
      </c>
      <c r="B100" s="20">
        <f>SUM(B98:B99)</f>
        <v>0</v>
      </c>
      <c r="C100" s="20">
        <f t="shared" ref="C100:M100" si="14">SUM(C98:C99)</f>
        <v>0</v>
      </c>
      <c r="D100" s="20">
        <f t="shared" si="14"/>
        <v>0</v>
      </c>
      <c r="E100" s="20">
        <f t="shared" si="14"/>
        <v>0</v>
      </c>
      <c r="F100" s="20">
        <f t="shared" si="14"/>
        <v>0</v>
      </c>
      <c r="G100" s="20">
        <f t="shared" si="14"/>
        <v>0</v>
      </c>
      <c r="H100" s="20">
        <f t="shared" si="14"/>
        <v>0</v>
      </c>
      <c r="I100" s="20">
        <f t="shared" si="14"/>
        <v>0</v>
      </c>
      <c r="J100" s="20">
        <f t="shared" si="14"/>
        <v>0</v>
      </c>
      <c r="K100" s="21">
        <f t="shared" si="14"/>
        <v>0</v>
      </c>
      <c r="L100" s="20">
        <f t="shared" si="14"/>
        <v>0</v>
      </c>
      <c r="M100" s="50">
        <f t="shared" si="14"/>
        <v>0</v>
      </c>
      <c r="N100" s="16">
        <f t="shared" si="6"/>
        <v>0</v>
      </c>
    </row>
    <row r="101" spans="1:14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6"/>
        <v>0</v>
      </c>
    </row>
    <row r="102" spans="1:14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6"/>
        <v>0</v>
      </c>
    </row>
    <row r="103" spans="1:14" s="32" customFormat="1" ht="18" customHeight="1" x14ac:dyDescent="0.25">
      <c r="A103" s="10" t="s">
        <v>90</v>
      </c>
      <c r="B103" s="20">
        <f>SUM(B102)</f>
        <v>0</v>
      </c>
      <c r="C103" s="20">
        <f t="shared" ref="C103:M103" si="15">SUM(C101:C102)</f>
        <v>0</v>
      </c>
      <c r="D103" s="20">
        <f t="shared" si="15"/>
        <v>0</v>
      </c>
      <c r="E103" s="20">
        <f t="shared" si="15"/>
        <v>0</v>
      </c>
      <c r="F103" s="20">
        <f t="shared" si="15"/>
        <v>0</v>
      </c>
      <c r="G103" s="20">
        <f t="shared" si="15"/>
        <v>0</v>
      </c>
      <c r="H103" s="20">
        <f t="shared" si="15"/>
        <v>0</v>
      </c>
      <c r="I103" s="20">
        <f t="shared" si="15"/>
        <v>0</v>
      </c>
      <c r="J103" s="20">
        <f t="shared" si="15"/>
        <v>0</v>
      </c>
      <c r="K103" s="21">
        <f t="shared" si="15"/>
        <v>0</v>
      </c>
      <c r="L103" s="20">
        <f t="shared" si="15"/>
        <v>0</v>
      </c>
      <c r="M103" s="50">
        <f t="shared" si="15"/>
        <v>0</v>
      </c>
      <c r="N103" s="16">
        <f t="shared" si="6"/>
        <v>0</v>
      </c>
    </row>
    <row r="104" spans="1:14" x14ac:dyDescent="0.25">
      <c r="A104" s="37" t="s">
        <v>74</v>
      </c>
      <c r="B104" s="38">
        <f>SUM(B25,B36,B47,B56,B65,B76,B82,B86,B91,B96,B100,B103)</f>
        <v>48481790.659999996</v>
      </c>
      <c r="C104" s="38">
        <f>SUM(C25,C36,C47,C56,C65,C76,C82,C86,C91,C96,C100,C103)</f>
        <v>44732438.249999985</v>
      </c>
      <c r="D104" s="38">
        <f>SUM(D25,D36,D47,D56,D65,D76,D82,D86,D91,D96,D100,D103)</f>
        <v>40139117.080000006</v>
      </c>
      <c r="E104" s="38">
        <f t="shared" ref="E104:M104" si="16">SUM(E25,E36,E47,E56,E65,E76,E82,E86,E91,E96,E100,E103)</f>
        <v>58555578.710000001</v>
      </c>
      <c r="F104" s="38">
        <f t="shared" si="16"/>
        <v>0</v>
      </c>
      <c r="G104" s="38">
        <f t="shared" si="16"/>
        <v>0</v>
      </c>
      <c r="H104" s="38">
        <f t="shared" si="16"/>
        <v>0</v>
      </c>
      <c r="I104" s="38">
        <f t="shared" si="16"/>
        <v>0</v>
      </c>
      <c r="J104" s="38">
        <f t="shared" si="16"/>
        <v>0</v>
      </c>
      <c r="K104" s="29">
        <f t="shared" si="16"/>
        <v>0</v>
      </c>
      <c r="L104" s="38">
        <f t="shared" si="16"/>
        <v>0</v>
      </c>
      <c r="M104" s="51">
        <f t="shared" si="16"/>
        <v>0</v>
      </c>
      <c r="N104" s="20">
        <f t="shared" si="6"/>
        <v>191908924.69999999</v>
      </c>
    </row>
    <row r="105" spans="1:14" x14ac:dyDescent="0.25">
      <c r="A105" s="37" t="s">
        <v>75</v>
      </c>
      <c r="B105" s="38">
        <f>SUM(B25,B36,B47,B56,B65,B76,B82,B86,B91,B96,B100,B103)</f>
        <v>48481790.659999996</v>
      </c>
      <c r="C105" s="38">
        <f t="shared" ref="C105:H105" si="17">SUM(C25,C36,C47,C56,C65,C76,C82,C86,C91,C96,C100,C103)</f>
        <v>44732438.249999985</v>
      </c>
      <c r="D105" s="38">
        <f t="shared" si="17"/>
        <v>40139117.080000006</v>
      </c>
      <c r="E105" s="38">
        <f>SUM(E25,E36,E47,E56,E65,E76,E82,E86,E91,E96,E100,E103)</f>
        <v>58555578.710000001</v>
      </c>
      <c r="F105" s="38">
        <f>SUM(F25,F36,F47,F56,F65,F76,F82,F86,F91,F96,F100,F103)</f>
        <v>0</v>
      </c>
      <c r="G105" s="38">
        <f t="shared" si="17"/>
        <v>0</v>
      </c>
      <c r="H105" s="38">
        <f t="shared" si="17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18">SUM(K25,K36,K47,K56,K65,K76,K82,K86,K91,K96,K100,K103)</f>
        <v>0</v>
      </c>
      <c r="L105" s="38">
        <f t="shared" si="18"/>
        <v>0</v>
      </c>
      <c r="M105" s="54">
        <f>SUM(M25,M36,M47,M56,M65,M76,M82,M86,M91,M96,M100,M103)</f>
        <v>0</v>
      </c>
      <c r="N105" s="20">
        <f>+SUM(B105:J105)</f>
        <v>191908924.69999999</v>
      </c>
    </row>
    <row r="106" spans="1:14" x14ac:dyDescent="0.25">
      <c r="A106" s="31" t="s">
        <v>76</v>
      </c>
      <c r="B106" s="18"/>
    </row>
    <row r="107" spans="1:14" x14ac:dyDescent="0.25">
      <c r="A107" s="57" t="s">
        <v>112</v>
      </c>
      <c r="B107" s="18"/>
      <c r="N107" s="18"/>
    </row>
    <row r="108" spans="1:14" x14ac:dyDescent="0.25">
      <c r="A108" s="31" t="s">
        <v>110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ht="20.25" customHeight="1" x14ac:dyDescent="0.35">
      <c r="A110" s="31" t="s">
        <v>109</v>
      </c>
      <c r="B110" s="18"/>
      <c r="H110" s="39"/>
      <c r="N110" s="18"/>
    </row>
    <row r="111" spans="1:14" x14ac:dyDescent="0.25">
      <c r="A111" s="31" t="s">
        <v>95</v>
      </c>
      <c r="B111" s="18"/>
      <c r="H111" s="39"/>
      <c r="N111" s="18"/>
    </row>
    <row r="112" spans="1:14" ht="16.5" customHeight="1" x14ac:dyDescent="0.25">
      <c r="A112" s="31" t="s">
        <v>96</v>
      </c>
      <c r="B112" s="18"/>
      <c r="H112" s="39"/>
      <c r="N112" s="18"/>
    </row>
    <row r="113" spans="1:14" x14ac:dyDescent="0.25">
      <c r="A113" s="31"/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40"/>
      <c r="C116" s="39"/>
      <c r="N116" s="40"/>
    </row>
    <row r="117" spans="1:14" ht="15.75" x14ac:dyDescent="0.25">
      <c r="A117" s="40"/>
      <c r="D117" s="41"/>
      <c r="E117" s="39"/>
      <c r="I117" s="58"/>
      <c r="J117" s="58"/>
      <c r="N117" s="40"/>
    </row>
    <row r="118" spans="1:14" ht="15.75" x14ac:dyDescent="0.25">
      <c r="A118" s="40"/>
      <c r="D118" s="41"/>
      <c r="E118" s="39"/>
      <c r="I118" s="42"/>
      <c r="J118" s="42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3"/>
      <c r="B120" s="43"/>
      <c r="C120" s="58" t="s">
        <v>97</v>
      </c>
      <c r="D120" s="58"/>
      <c r="E120" s="58"/>
      <c r="G120" s="58" t="s">
        <v>107</v>
      </c>
      <c r="H120" s="58"/>
      <c r="I120" s="58"/>
      <c r="J120" s="42"/>
      <c r="N120" s="40"/>
    </row>
    <row r="121" spans="1:14" ht="15.75" x14ac:dyDescent="0.25">
      <c r="A121" s="43"/>
      <c r="B121" s="43"/>
      <c r="C121" s="58" t="s">
        <v>98</v>
      </c>
      <c r="D121" s="58"/>
      <c r="E121" s="58"/>
      <c r="F121" s="43"/>
      <c r="G121" s="58" t="s">
        <v>89</v>
      </c>
      <c r="H121" s="58"/>
      <c r="I121" s="58"/>
    </row>
    <row r="122" spans="1:14" ht="15.75" x14ac:dyDescent="0.25">
      <c r="B122" s="58"/>
      <c r="C122" s="58"/>
      <c r="E122" s="58"/>
      <c r="F122" s="5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6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f0d5623d771ecddd59d18f39cd7fa1b5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c17ed2f52cd5115275f4e183d808791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33D37F-2E0E-426E-AC08-4057923EA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Haronny Miladys Alonzo Díaz</cp:lastModifiedBy>
  <cp:lastPrinted>2024-03-15T19:32:49Z</cp:lastPrinted>
  <dcterms:created xsi:type="dcterms:W3CDTF">2020-03-06T14:55:33Z</dcterms:created>
  <dcterms:modified xsi:type="dcterms:W3CDTF">2024-05-09T20:19:04Z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