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Resumen Estadístico/Resumen data cruda-portal OAI/2023/"/>
    </mc:Choice>
  </mc:AlternateContent>
  <xr:revisionPtr revIDLastSave="135" documentId="8_{3C2A2DBC-5D92-471E-8809-6890F80E89D5}" xr6:coauthVersionLast="47" xr6:coauthVersionMax="47" xr10:uidLastSave="{75DE3AF9-81C7-4B1E-B0FF-414A05FFEFCB}"/>
  <bookViews>
    <workbookView xWindow="-120" yWindow="-120" windowWidth="29040" windowHeight="15840" xr2:uid="{841B0535-FFF2-49CA-AAFC-35103608C5B9}"/>
  </bookViews>
  <sheets>
    <sheet name="RM Marzo 2023" sheetId="4" r:id="rId1"/>
  </sheets>
  <externalReferences>
    <externalReference r:id="rId2"/>
  </externalReferences>
  <definedNames>
    <definedName name="_xlnm.Print_Area" localSheetId="0">'RM Marzo 2023'!$A$1:$K$137</definedName>
    <definedName name="Área_de_impresión1">'[1]7.7.6'!$A$1:$AQ$58</definedName>
    <definedName name="Área_de_impresión2" localSheetId="0">'[1]7.7.6'!#REF!</definedName>
    <definedName name="Área_de_impresión2">'[1]7.7.6'!#REF!</definedName>
    <definedName name="CCI">'[1]7.7.6'!$A$1:$R$57</definedName>
    <definedName name="Compl">'[1]7.7.6'!$AA$1:$AJ$57</definedName>
    <definedName name="Exceso1" localSheetId="0">'[1]7.7.6'!#REF!</definedName>
    <definedName name="Exceso1">'[1]7.7.6'!#REF!</definedName>
    <definedName name="Exceso2" localSheetId="0">'[1]7.7.6'!#REF!</definedName>
    <definedName name="Exceso2">'[1]7.7.6'!#REF!</definedName>
    <definedName name="Print1">'[1]7.7.6'!$A$1:$AQ$58</definedName>
    <definedName name="Print2" localSheetId="0">'[1]7.7.6'!#REF!</definedName>
    <definedName name="Print2">'[1]7.7.6'!#REF!</definedName>
    <definedName name="RepFSS">'[1]7.7.6'!$T$1:$Y$57</definedName>
    <definedName name="Totales">'[1]7.7.6'!$A$1:$AP$58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4" l="1"/>
  <c r="D81" i="4"/>
  <c r="D90" i="4"/>
  <c r="D72" i="4" l="1"/>
  <c r="D64" i="4" s="1"/>
  <c r="D40" i="4"/>
  <c r="G41" i="4" l="1"/>
  <c r="H41" i="4" s="1"/>
  <c r="D30" i="4"/>
  <c r="G30" i="4" s="1"/>
  <c r="H30" i="4" s="1"/>
  <c r="D22" i="4"/>
  <c r="G22" i="4" s="1"/>
  <c r="H22" i="4" s="1"/>
  <c r="H97" i="4"/>
  <c r="G97" i="4"/>
  <c r="G121" i="4"/>
  <c r="H121" i="4" s="1"/>
  <c r="G122" i="4"/>
  <c r="H122" i="4" s="1"/>
  <c r="G120" i="4"/>
  <c r="H120" i="4" s="1"/>
  <c r="G119" i="4"/>
  <c r="H119" i="4" s="1"/>
  <c r="G116" i="4"/>
  <c r="H116" i="4" s="1"/>
  <c r="G115" i="4"/>
  <c r="H115" i="4" s="1"/>
  <c r="G112" i="4"/>
  <c r="H112" i="4" s="1"/>
  <c r="G111" i="4"/>
  <c r="H111" i="4" s="1"/>
  <c r="H92" i="4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G93" i="4"/>
  <c r="H93" i="4" s="1"/>
  <c r="G94" i="4"/>
  <c r="H94" i="4" s="1"/>
  <c r="G80" i="4"/>
  <c r="H80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/>
  <c r="G75" i="4"/>
  <c r="H75" i="4"/>
  <c r="G76" i="4"/>
  <c r="H76" i="4"/>
  <c r="G77" i="4"/>
  <c r="H77" i="4"/>
  <c r="G78" i="4"/>
  <c r="H78" i="4" s="1"/>
  <c r="G64" i="4"/>
  <c r="H64" i="4" s="1"/>
  <c r="G42" i="4"/>
  <c r="H42" i="4" s="1"/>
  <c r="G43" i="4"/>
  <c r="H43" i="4" s="1"/>
  <c r="G44" i="4"/>
  <c r="H44" i="4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/>
  <c r="G53" i="4"/>
  <c r="H53" i="4" s="1"/>
  <c r="G54" i="4"/>
  <c r="H54" i="4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/>
  <c r="G61" i="4"/>
  <c r="H61" i="4" s="1"/>
  <c r="G62" i="4"/>
  <c r="H62" i="4"/>
  <c r="G40" i="4"/>
  <c r="H40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1" i="4"/>
  <c r="H31" i="4"/>
  <c r="G32" i="4"/>
  <c r="H32" i="4" s="1"/>
  <c r="G33" i="4"/>
  <c r="H33" i="4" s="1"/>
  <c r="G34" i="4"/>
  <c r="H34" i="4" s="1"/>
  <c r="G35" i="4"/>
  <c r="H35" i="4" s="1"/>
  <c r="G21" i="4"/>
  <c r="H21" i="4" s="1"/>
  <c r="G7" i="4"/>
  <c r="H7" i="4" s="1"/>
  <c r="G8" i="4"/>
  <c r="H8" i="4"/>
  <c r="G9" i="4"/>
  <c r="H9" i="4" s="1"/>
  <c r="G10" i="4"/>
  <c r="H10" i="4" s="1"/>
  <c r="G11" i="4"/>
  <c r="H11" i="4" s="1"/>
  <c r="G12" i="4"/>
  <c r="H12" i="4"/>
  <c r="G13" i="4"/>
  <c r="H13" i="4" s="1"/>
  <c r="G14" i="4"/>
  <c r="H14" i="4" s="1"/>
  <c r="G15" i="4"/>
  <c r="H15" i="4" s="1"/>
  <c r="G16" i="4"/>
  <c r="H16" i="4"/>
  <c r="G17" i="4"/>
  <c r="H17" i="4" s="1"/>
  <c r="G18" i="4"/>
  <c r="H18" i="4" s="1"/>
  <c r="G19" i="4"/>
  <c r="H19" i="4" s="1"/>
  <c r="G6" i="4"/>
  <c r="H6" i="4" s="1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80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64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40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21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6" i="4"/>
  <c r="D37" i="4"/>
  <c r="G37" i="4" s="1"/>
  <c r="H37" i="4" s="1"/>
  <c r="D38" i="4"/>
  <c r="G38" i="4" s="1"/>
  <c r="H38" i="4" s="1"/>
  <c r="F41" i="4" l="1"/>
</calcChain>
</file>

<file path=xl/sharedStrings.xml><?xml version="1.0" encoding="utf-8"?>
<sst xmlns="http://schemas.openxmlformats.org/spreadsheetml/2006/main" count="157" uniqueCount="77">
  <si>
    <t>Superintendencia de Pensiones</t>
  </si>
  <si>
    <t>Participación</t>
  </si>
  <si>
    <t>Variación</t>
  </si>
  <si>
    <t>Absoluta</t>
  </si>
  <si>
    <t>Relativa</t>
  </si>
  <si>
    <t>Subtotal AFP</t>
  </si>
  <si>
    <t>Atlántico</t>
  </si>
  <si>
    <t xml:space="preserve"> Crecer</t>
  </si>
  <si>
    <t>JMMB-BDI</t>
  </si>
  <si>
    <t>Popular</t>
  </si>
  <si>
    <t>Reservas</t>
  </si>
  <si>
    <t>Romana</t>
  </si>
  <si>
    <t>Siembra</t>
  </si>
  <si>
    <t>Subtotal reparto individualizado</t>
  </si>
  <si>
    <t>Banco Central</t>
  </si>
  <si>
    <t>Banco de Reservas</t>
  </si>
  <si>
    <t>INABIMA</t>
  </si>
  <si>
    <t>Ministerio de Hacienda</t>
  </si>
  <si>
    <t>n/a</t>
  </si>
  <si>
    <t>Subtotal Aportes CCI</t>
  </si>
  <si>
    <t>Fondo de Solidaridad Social</t>
  </si>
  <si>
    <t>Seguro de Discapacidad y Sobrevivencia</t>
  </si>
  <si>
    <t>Intereses</t>
  </si>
  <si>
    <t>Recargos</t>
  </si>
  <si>
    <t>Operación SIPEN</t>
  </si>
  <si>
    <t xml:space="preserve"> </t>
  </si>
  <si>
    <t>Obligatorios</t>
  </si>
  <si>
    <t>AFP</t>
  </si>
  <si>
    <t>Voluntarios</t>
  </si>
  <si>
    <t>Capitalización Individual (CCI)</t>
  </si>
  <si>
    <t>Fondo de Reparto - Banco Central</t>
  </si>
  <si>
    <t>Fondo de Reparto - Banco de Reservas</t>
  </si>
  <si>
    <t>Solicitadas</t>
  </si>
  <si>
    <t>Otorgadas</t>
  </si>
  <si>
    <t>Solicitudes</t>
  </si>
  <si>
    <t>Pensiones por retiro programado</t>
  </si>
  <si>
    <t>Devolución otorgada del saldo de la CCI</t>
  </si>
  <si>
    <t>Montos devueltos RD$</t>
  </si>
  <si>
    <t>Notas:</t>
  </si>
  <si>
    <r>
      <t>Afiliados</t>
    </r>
    <r>
      <rPr>
        <vertAlign val="superscript"/>
        <sz val="12.5"/>
        <rFont val="Calibri"/>
        <family val="2"/>
        <scheme val="minor"/>
      </rPr>
      <t>1</t>
    </r>
  </si>
  <si>
    <r>
      <t>Banco Central</t>
    </r>
    <r>
      <rPr>
        <i/>
        <vertAlign val="superscript"/>
        <sz val="12.5"/>
        <rFont val="Calibri"/>
        <family val="2"/>
        <scheme val="minor"/>
      </rPr>
      <t>2</t>
    </r>
  </si>
  <si>
    <r>
      <t>Sin individualizar</t>
    </r>
    <r>
      <rPr>
        <i/>
        <vertAlign val="superscript"/>
        <sz val="12.5"/>
        <rFont val="Calibri"/>
        <family val="2"/>
        <scheme val="minor"/>
      </rPr>
      <t>3</t>
    </r>
  </si>
  <si>
    <r>
      <t>Densidad de cotizantes</t>
    </r>
    <r>
      <rPr>
        <vertAlign val="superscript"/>
        <sz val="12.5"/>
        <rFont val="Calibri"/>
        <family val="2"/>
        <scheme val="minor"/>
      </rPr>
      <t>4</t>
    </r>
  </si>
  <si>
    <r>
      <t>Participación mercado potencial cotizantes</t>
    </r>
    <r>
      <rPr>
        <vertAlign val="superscript"/>
        <sz val="12.5"/>
        <rFont val="Calibri"/>
        <family val="2"/>
        <scheme val="minor"/>
      </rPr>
      <t>5</t>
    </r>
  </si>
  <si>
    <r>
      <t>Comisión AFP</t>
    </r>
    <r>
      <rPr>
        <i/>
        <vertAlign val="superscript"/>
        <sz val="12.5"/>
        <rFont val="Calibri"/>
        <family val="2"/>
        <scheme val="minor"/>
      </rPr>
      <t>6</t>
    </r>
  </si>
  <si>
    <t>Operación DIDA</t>
  </si>
  <si>
    <t>Operación TSS</t>
  </si>
  <si>
    <r>
      <t>INABIMA</t>
    </r>
    <r>
      <rPr>
        <i/>
        <vertAlign val="superscript"/>
        <sz val="12.5"/>
        <rFont val="Calibri"/>
        <family val="2"/>
        <scheme val="minor"/>
      </rPr>
      <t>7</t>
    </r>
  </si>
  <si>
    <r>
      <t>Planes Complementarios</t>
    </r>
    <r>
      <rPr>
        <vertAlign val="superscript"/>
        <sz val="12.5"/>
        <rFont val="Calibri"/>
        <family val="2"/>
        <scheme val="minor"/>
      </rPr>
      <t>8</t>
    </r>
  </si>
  <si>
    <r>
      <t>Promedio</t>
    </r>
    <r>
      <rPr>
        <i/>
        <vertAlign val="superscript"/>
        <sz val="12.5"/>
        <rFont val="Calibri"/>
        <family val="2"/>
        <scheme val="minor"/>
      </rPr>
      <t>10</t>
    </r>
  </si>
  <si>
    <r>
      <t>INABIMA</t>
    </r>
    <r>
      <rPr>
        <i/>
        <vertAlign val="superscript"/>
        <sz val="12.5"/>
        <rFont val="Calibri"/>
        <family val="2"/>
        <scheme val="minor"/>
      </rPr>
      <t>11</t>
    </r>
  </si>
  <si>
    <t>n/a = No aplica</t>
  </si>
  <si>
    <t>Fuente VISTAS-UNIPAGO.</t>
  </si>
  <si>
    <r>
      <t>Banco de Reservas</t>
    </r>
    <r>
      <rPr>
        <i/>
        <vertAlign val="superscript"/>
        <sz val="12.5"/>
        <rFont val="Calibri"/>
        <family val="2"/>
        <scheme val="minor"/>
      </rPr>
      <t>2</t>
    </r>
  </si>
  <si>
    <t>Diciembre-2022</t>
  </si>
  <si>
    <t>Resumen estadístico previsional al 31 de marzo de 2023</t>
  </si>
  <si>
    <r>
      <t xml:space="preserve">1 </t>
    </r>
    <r>
      <rPr>
        <sz val="8"/>
        <rFont val="Calibri"/>
        <family val="2"/>
        <scheme val="minor"/>
      </rPr>
      <t>Incluyen afiliados fallecidos y afiliados que han recibido algun tipo de beneficio.</t>
    </r>
  </si>
  <si>
    <r>
      <t>2</t>
    </r>
    <r>
      <rPr>
        <sz val="8"/>
        <rFont val="Calibri"/>
        <family val="2"/>
        <scheme val="minor"/>
      </rPr>
      <t xml:space="preserve">Las facturas del Banco Central y Banco de Reservas se pagan en ocasiones fuera del período referido en la publicación, motivo por el cual se presentan cifras muy discordantes entre un mes y otro. </t>
    </r>
  </si>
  <si>
    <r>
      <t>3</t>
    </r>
    <r>
      <rPr>
        <sz val="8"/>
        <rFont val="Calibri"/>
        <family val="2"/>
        <scheme val="minor"/>
      </rPr>
      <t>Se refiere a los afiliados y/o cotizantes que no han elegido su AFP.</t>
    </r>
  </si>
  <si>
    <r>
      <t>4</t>
    </r>
    <r>
      <rPr>
        <sz val="8"/>
        <rFont val="Calibri"/>
        <family val="2"/>
        <scheme val="minor"/>
      </rPr>
      <t>Calculada sobre la base de afiliados acumulados.</t>
    </r>
  </si>
  <si>
    <r>
      <rPr>
        <vertAlign val="superscript"/>
        <sz val="8"/>
        <rFont val="Calibri"/>
        <family val="2"/>
        <scheme val="minor"/>
      </rPr>
      <t>5</t>
    </r>
    <r>
      <rPr>
        <sz val="8"/>
        <rFont val="Calibri"/>
        <family val="2"/>
        <scheme val="minor"/>
      </rPr>
      <t>El mercado potencial usado para el año 2023 es de 2,859,490 , según las estimaciones realizadas por la SIPEN a partir de la Encuesta Nacional Continua de Fuerza de Trabajo que elabora el Banco Central de la República Dominicana.</t>
    </r>
  </si>
  <si>
    <r>
      <rPr>
        <vertAlign val="superscript"/>
        <sz val="8"/>
        <rFont val="Calibri"/>
        <family val="2"/>
        <scheme val="minor"/>
      </rPr>
      <t>6</t>
    </r>
    <r>
      <rPr>
        <sz val="8"/>
        <rFont val="Calibri"/>
        <family val="2"/>
        <scheme val="minor"/>
      </rPr>
      <t>Corresponde a facturas del Sistema de Capitalización Individual pagadas antes de la promulgación de la Ley 13-20 que modifica el esquema de comisiones de las AFP de la Ley 87-01. Asi como a los montos pagados por los cotizantes de los planes de Policía Nacional e INABIMA para quienes no aplica la eliminación de la comisión administrativa establecida en la Ley 13-20.</t>
    </r>
  </si>
  <si>
    <r>
      <rPr>
        <vertAlign val="superscript"/>
        <sz val="8"/>
        <rFont val="Calibri"/>
        <family val="2"/>
        <scheme val="minor"/>
      </rPr>
      <t>7</t>
    </r>
    <r>
      <rPr>
        <sz val="8"/>
        <rFont val="Calibri"/>
        <family val="2"/>
        <scheme val="minor"/>
      </rPr>
      <t>Montos individualizados a partir de la promulgación de la Ley 13-20 que modifica la Ley 87-01.</t>
    </r>
  </si>
  <si>
    <r>
      <t>8</t>
    </r>
    <r>
      <rPr>
        <sz val="8"/>
        <rFont val="Calibri"/>
        <family val="2"/>
        <scheme val="minor"/>
      </rPr>
      <t>Este monto expresado en pesos representa las inversiones del fondo de INABIMA en el Banco Central de la República Dominicana y en el Ministerio de Hacienda.</t>
    </r>
  </si>
  <si>
    <r>
      <t>9</t>
    </r>
    <r>
      <rPr>
        <sz val="8"/>
        <rFont val="Calibri"/>
        <family val="2"/>
        <scheme val="minor"/>
      </rPr>
      <t>Rentabilidad nominal de los últimos 12 meses.</t>
    </r>
  </si>
  <si>
    <r>
      <t>10</t>
    </r>
    <r>
      <rPr>
        <sz val="8"/>
        <rFont val="Calibri"/>
        <family val="2"/>
        <scheme val="minor"/>
      </rPr>
      <t>Promedio ponderado sobre la base del patrimonio de los fondos de pensiones (no incluye Ministerio de Hacienda).</t>
    </r>
  </si>
  <si>
    <r>
      <t>11</t>
    </r>
    <r>
      <rPr>
        <sz val="8"/>
        <rFont val="Calibri"/>
        <family val="2"/>
        <scheme val="minor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</si>
  <si>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t>Pensiones por discapacidad*</t>
  </si>
  <si>
    <t>Beneficios de afiliados de ingreso tardío*</t>
  </si>
  <si>
    <t>Marzo 2023</t>
  </si>
  <si>
    <r>
      <t>Rentabilidad de los fondos de pensiones</t>
    </r>
    <r>
      <rPr>
        <vertAlign val="superscript"/>
        <sz val="12.5"/>
        <rFont val="Calibri"/>
        <family val="2"/>
        <scheme val="minor"/>
      </rPr>
      <t>9</t>
    </r>
    <r>
      <rPr>
        <sz val="12.5"/>
        <rFont val="Calibri"/>
        <family val="2"/>
        <scheme val="minor"/>
      </rPr>
      <t>*</t>
    </r>
  </si>
  <si>
    <t>Cotizantes</t>
  </si>
  <si>
    <t>Pensiones por sobrevivencia</t>
  </si>
  <si>
    <r>
      <t>Recaudación mensual individualizada</t>
    </r>
    <r>
      <rPr>
        <vertAlign val="superscript"/>
        <sz val="12.5"/>
        <rFont val="Calibri"/>
        <family val="2"/>
        <scheme val="minor"/>
      </rPr>
      <t xml:space="preserve"> </t>
    </r>
    <r>
      <rPr>
        <sz val="12.5"/>
        <rFont val="Calibri"/>
        <family val="2"/>
        <scheme val="minor"/>
      </rPr>
      <t>(RD$)</t>
    </r>
  </si>
  <si>
    <t>Aportes individualizados (RD$)</t>
  </si>
  <si>
    <t>Patrimonio de los Fondos de Pensiones (RD$)</t>
  </si>
  <si>
    <t>*Cifras al 28 de febrero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</si>
</sst>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#,##0.00000000"/>
    <numFmt numFmtId="168" formatCode="0.000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.5"/>
      <name val="Calibri"/>
      <family val="2"/>
      <scheme val="minor"/>
    </font>
    <font>
      <sz val="18"/>
      <name val="Calibri"/>
      <family val="2"/>
      <scheme val="minor"/>
    </font>
    <font>
      <vertAlign val="superscript"/>
      <sz val="12.5"/>
      <name val="Calibri"/>
      <family val="2"/>
      <scheme val="minor"/>
    </font>
    <font>
      <i/>
      <sz val="12.5"/>
      <name val="Calibri"/>
      <family val="2"/>
      <scheme val="minor"/>
    </font>
    <font>
      <i/>
      <vertAlign val="superscript"/>
      <sz val="12.5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theme="0" tint="-4.9989318521683403E-2"/>
      </right>
      <top/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85">
    <xf numFmtId="0" fontId="0" fillId="0" borderId="0" xfId="0"/>
    <xf numFmtId="0" fontId="3" fillId="2" borderId="0" xfId="3" applyFont="1" applyFill="1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/>
    <xf numFmtId="0" fontId="3" fillId="2" borderId="1" xfId="1" applyFont="1" applyFill="1" applyBorder="1"/>
    <xf numFmtId="0" fontId="4" fillId="2" borderId="1" xfId="1" applyFont="1" applyFill="1" applyBorder="1" applyAlignment="1">
      <alignment horizontal="right"/>
    </xf>
    <xf numFmtId="49" fontId="3" fillId="2" borderId="5" xfId="1" applyNumberFormat="1" applyFont="1" applyFill="1" applyBorder="1" applyAlignment="1">
      <alignment horizontal="center" vertical="center"/>
    </xf>
    <xf numFmtId="17" fontId="3" fillId="2" borderId="4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/>
    </xf>
    <xf numFmtId="0" fontId="3" fillId="2" borderId="8" xfId="1" applyFont="1" applyFill="1" applyBorder="1"/>
    <xf numFmtId="0" fontId="3" fillId="2" borderId="1" xfId="1" applyFont="1" applyFill="1" applyBorder="1" applyAlignment="1">
      <alignment vertical="center"/>
    </xf>
    <xf numFmtId="17" fontId="3" fillId="2" borderId="7" xfId="1" applyNumberFormat="1" applyFont="1" applyFill="1" applyBorder="1" applyAlignment="1">
      <alignment vertical="center" wrapText="1"/>
    </xf>
    <xf numFmtId="0" fontId="3" fillId="2" borderId="4" xfId="1" applyFont="1" applyFill="1" applyBorder="1" applyAlignment="1">
      <alignment horizontal="center"/>
    </xf>
    <xf numFmtId="165" fontId="3" fillId="2" borderId="10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right"/>
    </xf>
    <xf numFmtId="3" fontId="3" fillId="2" borderId="5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right"/>
    </xf>
    <xf numFmtId="3" fontId="3" fillId="2" borderId="0" xfId="1" applyNumberFormat="1" applyFont="1" applyFill="1" applyAlignment="1">
      <alignment horizontal="center"/>
    </xf>
    <xf numFmtId="3" fontId="3" fillId="2" borderId="0" xfId="4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2" borderId="8" xfId="4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10" fontId="3" fillId="2" borderId="0" xfId="4" applyNumberFormat="1" applyFont="1" applyFill="1" applyBorder="1" applyAlignment="1">
      <alignment horizontal="center" vertical="center"/>
    </xf>
    <xf numFmtId="10" fontId="3" fillId="2" borderId="0" xfId="1" applyNumberFormat="1" applyFont="1" applyFill="1" applyAlignment="1">
      <alignment horizontal="center"/>
    </xf>
    <xf numFmtId="4" fontId="3" fillId="2" borderId="8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3" fontId="3" fillId="2" borderId="0" xfId="3" applyNumberFormat="1" applyFont="1" applyFill="1" applyAlignment="1">
      <alignment horizontal="center"/>
    </xf>
    <xf numFmtId="167" fontId="3" fillId="2" borderId="0" xfId="3" applyNumberFormat="1" applyFont="1" applyFill="1"/>
    <xf numFmtId="3" fontId="3" fillId="2" borderId="8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0" fontId="3" fillId="2" borderId="0" xfId="7" applyNumberFormat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3" fillId="2" borderId="11" xfId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2" borderId="0" xfId="3" applyFont="1" applyFill="1" applyAlignment="1">
      <alignment vertical="center" wrapText="1" shrinkToFit="1"/>
    </xf>
    <xf numFmtId="0" fontId="3" fillId="2" borderId="0" xfId="3" applyFont="1" applyFill="1" applyAlignment="1">
      <alignment vertical="center" wrapText="1" shrinkToFit="1"/>
    </xf>
    <xf numFmtId="0" fontId="8" fillId="0" borderId="0" xfId="3" applyFont="1"/>
    <xf numFmtId="3" fontId="3" fillId="0" borderId="5" xfId="1" applyNumberFormat="1" applyFont="1" applyBorder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0" xfId="4" applyNumberFormat="1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165" fontId="3" fillId="0" borderId="8" xfId="4" applyNumberFormat="1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165" fontId="3" fillId="0" borderId="9" xfId="4" applyNumberFormat="1" applyFont="1" applyFill="1" applyBorder="1" applyAlignment="1">
      <alignment horizontal="center"/>
    </xf>
    <xf numFmtId="166" fontId="3" fillId="0" borderId="0" xfId="6" applyNumberFormat="1" applyFont="1" applyFill="1" applyBorder="1" applyAlignment="1">
      <alignment horizontal="center" wrapText="1"/>
    </xf>
    <xf numFmtId="0" fontId="3" fillId="0" borderId="8" xfId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3" fontId="3" fillId="0" borderId="6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4" applyNumberFormat="1" applyFont="1" applyFill="1" applyBorder="1" applyAlignment="1">
      <alignment horizontal="center"/>
    </xf>
    <xf numFmtId="166" fontId="3" fillId="0" borderId="8" xfId="6" applyNumberFormat="1" applyFont="1" applyFill="1" applyBorder="1" applyAlignment="1">
      <alignment horizontal="center" wrapText="1"/>
    </xf>
    <xf numFmtId="0" fontId="3" fillId="0" borderId="1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166" fontId="3" fillId="0" borderId="6" xfId="6" applyNumberFormat="1" applyFont="1" applyFill="1" applyBorder="1" applyAlignment="1">
      <alignment horizontal="center" wrapText="1"/>
    </xf>
    <xf numFmtId="165" fontId="3" fillId="0" borderId="6" xfId="4" applyNumberFormat="1" applyFont="1" applyFill="1" applyBorder="1" applyAlignment="1">
      <alignment horizontal="center"/>
    </xf>
    <xf numFmtId="165" fontId="3" fillId="0" borderId="13" xfId="4" applyNumberFormat="1" applyFont="1" applyFill="1" applyBorder="1" applyAlignment="1">
      <alignment horizontal="center"/>
    </xf>
    <xf numFmtId="165" fontId="3" fillId="0" borderId="6" xfId="9" applyNumberFormat="1" applyFont="1" applyFill="1" applyBorder="1" applyAlignment="1">
      <alignment horizontal="center"/>
    </xf>
    <xf numFmtId="165" fontId="3" fillId="0" borderId="2" xfId="4" applyNumberFormat="1" applyFont="1" applyFill="1" applyBorder="1" applyAlignment="1">
      <alignment horizontal="center"/>
    </xf>
    <xf numFmtId="10" fontId="3" fillId="0" borderId="6" xfId="9" applyNumberFormat="1" applyFont="1" applyFill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8" fillId="0" borderId="12" xfId="1" applyFont="1" applyBorder="1"/>
    <xf numFmtId="165" fontId="8" fillId="0" borderId="0" xfId="1" applyNumberFormat="1" applyFont="1"/>
    <xf numFmtId="0" fontId="10" fillId="0" borderId="0" xfId="3" applyFont="1" applyAlignment="1">
      <alignment vertical="center" wrapText="1" shrinkToFit="1"/>
    </xf>
    <xf numFmtId="15" fontId="8" fillId="0" borderId="0" xfId="2" applyNumberFormat="1" applyFont="1" applyAlignment="1">
      <alignment horizontal="left"/>
    </xf>
    <xf numFmtId="15" fontId="8" fillId="0" borderId="0" xfId="2" applyNumberFormat="1" applyFont="1" applyAlignment="1">
      <alignment wrapText="1"/>
    </xf>
    <xf numFmtId="15" fontId="8" fillId="0" borderId="0" xfId="2" applyNumberFormat="1" applyFont="1"/>
    <xf numFmtId="0" fontId="8" fillId="0" borderId="0" xfId="2" applyFont="1"/>
    <xf numFmtId="49" fontId="11" fillId="2" borderId="5" xfId="1" applyNumberFormat="1" applyFont="1" applyFill="1" applyBorder="1" applyAlignment="1">
      <alignment horizontal="center" vertical="center"/>
    </xf>
    <xf numFmtId="168" fontId="3" fillId="2" borderId="0" xfId="9" applyNumberFormat="1" applyFont="1" applyFill="1"/>
    <xf numFmtId="164" fontId="8" fillId="0" borderId="0" xfId="10" applyFont="1"/>
    <xf numFmtId="3" fontId="3" fillId="0" borderId="0" xfId="3" applyNumberFormat="1" applyFont="1" applyAlignment="1">
      <alignment horizontal="center"/>
    </xf>
    <xf numFmtId="3" fontId="3" fillId="0" borderId="0" xfId="3" applyNumberFormat="1" applyFont="1" applyFill="1" applyAlignment="1">
      <alignment horizontal="center"/>
    </xf>
    <xf numFmtId="10" fontId="3" fillId="0" borderId="0" xfId="7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right"/>
    </xf>
    <xf numFmtId="0" fontId="3" fillId="2" borderId="0" xfId="3" applyFont="1" applyFill="1" applyAlignment="1">
      <alignment horizontal="center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right" wrapText="1"/>
    </xf>
    <xf numFmtId="0" fontId="10" fillId="0" borderId="0" xfId="3" applyFont="1" applyAlignment="1">
      <alignment horizontal="left" vertical="center" wrapText="1" shrinkToFit="1"/>
    </xf>
    <xf numFmtId="0" fontId="10" fillId="3" borderId="0" xfId="3" applyFont="1" applyFill="1" applyAlignment="1">
      <alignment horizontal="left" vertical="center" wrapText="1"/>
    </xf>
    <xf numFmtId="0" fontId="8" fillId="0" borderId="0" xfId="3" applyFont="1" applyAlignment="1">
      <alignment horizontal="left" vertical="center" wrapText="1" shrinkToFit="1"/>
    </xf>
    <xf numFmtId="0" fontId="12" fillId="0" borderId="0" xfId="1" applyFont="1" applyAlignment="1">
      <alignment vertical="center"/>
    </xf>
    <xf numFmtId="3" fontId="3" fillId="0" borderId="2" xfId="1" applyNumberFormat="1" applyFont="1" applyFill="1" applyBorder="1" applyAlignment="1">
      <alignment horizontal="center"/>
    </xf>
  </cellXfs>
  <cellStyles count="11">
    <cellStyle name="Millares" xfId="10" builtinId="3"/>
    <cellStyle name="Millares 2" xfId="5" xr:uid="{24DFF964-2521-410B-917A-2205CF6156F5}"/>
    <cellStyle name="Millares 3 2" xfId="6" xr:uid="{C46D6566-3D93-4989-8252-A0D6A0F6D61D}"/>
    <cellStyle name="Millares 4 2 2" xfId="8" xr:uid="{74F80C97-5108-488F-94EF-B36472B65854}"/>
    <cellStyle name="Normal" xfId="0" builtinId="0"/>
    <cellStyle name="Normal 2" xfId="2" xr:uid="{6A15E7C8-4842-4222-A932-8512F4F91247}"/>
    <cellStyle name="Normal 3 2" xfId="3" xr:uid="{BBAECE03-2404-400B-ABE9-0BF3F9FE3967}"/>
    <cellStyle name="Normal 4 9 2" xfId="1" xr:uid="{69BF5472-B7B2-46B0-85B4-AEAA532EBF2F}"/>
    <cellStyle name="Porcentaje" xfId="9" builtinId="5"/>
    <cellStyle name="Porcentaje 2" xfId="7" xr:uid="{0BC01A50-F404-417C-B341-4AFC91703036}"/>
    <cellStyle name="Porcentual 3 2" xfId="4" xr:uid="{AF7F4FDE-4CA6-4913-9E8A-C30E565F8B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Documents%20and%20Settings/amadera/Configuraci&#243;n%20local/Archivos%20temporales%20de%20Internet/OLK11B/2005_12_31%20Datos%20Estadisticos%20Control%20de%20Inversion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818A6-E4A3-4BDF-B42C-989331BDC5C4}">
  <dimension ref="A1:J137"/>
  <sheetViews>
    <sheetView showGridLines="0" tabSelected="1" view="pageBreakPreview" zoomScale="145" zoomScaleSheetLayoutView="145" workbookViewId="0">
      <selection activeCell="D120" sqref="D120"/>
    </sheetView>
  </sheetViews>
  <sheetFormatPr baseColWidth="10" defaultColWidth="11.42578125" defaultRowHeight="17.25" x14ac:dyDescent="0.3"/>
  <cols>
    <col min="1" max="1" width="11.42578125" style="1" customWidth="1"/>
    <col min="2" max="2" width="34.42578125" style="1" customWidth="1"/>
    <col min="3" max="3" width="11.42578125" style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8" width="14" style="1" customWidth="1"/>
    <col min="9" max="9" width="11.42578125" style="1" customWidth="1"/>
    <col min="10" max="10" width="13.42578125" style="1" customWidth="1"/>
    <col min="11" max="11" width="12.7109375" style="1" bestFit="1" customWidth="1"/>
    <col min="12" max="16384" width="11.42578125" style="1"/>
  </cols>
  <sheetData>
    <row r="1" spans="1:9" ht="57.75" customHeight="1" x14ac:dyDescent="0.3">
      <c r="A1" s="77"/>
      <c r="B1" s="77"/>
      <c r="C1" s="77"/>
      <c r="D1" s="77"/>
      <c r="E1" s="77"/>
      <c r="F1" s="77"/>
      <c r="G1" s="77"/>
      <c r="H1" s="77"/>
      <c r="I1" s="77"/>
    </row>
    <row r="2" spans="1:9" ht="17.25" customHeight="1" x14ac:dyDescent="0.3">
      <c r="B2" s="2"/>
      <c r="C2" s="2"/>
      <c r="D2" s="2"/>
      <c r="E2" s="2"/>
      <c r="F2" s="2"/>
      <c r="G2" s="2"/>
      <c r="H2" s="3" t="s">
        <v>0</v>
      </c>
      <c r="I2" s="2"/>
    </row>
    <row r="3" spans="1:9" ht="24" thickBot="1" x14ac:dyDescent="0.4">
      <c r="B3" s="4"/>
      <c r="C3" s="4"/>
      <c r="D3" s="5"/>
      <c r="E3" s="5"/>
      <c r="F3" s="5"/>
      <c r="G3" s="5"/>
      <c r="H3" s="6" t="s">
        <v>55</v>
      </c>
      <c r="I3" s="4"/>
    </row>
    <row r="4" spans="1:9" ht="18.75" thickTop="1" thickBot="1" x14ac:dyDescent="0.35">
      <c r="A4" s="2"/>
      <c r="B4" s="2"/>
      <c r="C4" s="2"/>
      <c r="D4" s="69" t="s">
        <v>69</v>
      </c>
      <c r="E4" s="7" t="s">
        <v>54</v>
      </c>
      <c r="F4" s="8" t="s">
        <v>1</v>
      </c>
      <c r="G4" s="9" t="s">
        <v>2</v>
      </c>
      <c r="H4" s="10"/>
      <c r="I4" s="4"/>
    </row>
    <row r="5" spans="1:9" ht="18.75" thickTop="1" thickBot="1" x14ac:dyDescent="0.35">
      <c r="A5" s="2"/>
      <c r="B5" s="2"/>
      <c r="C5" s="2"/>
      <c r="D5" s="11"/>
      <c r="E5" s="11"/>
      <c r="F5" s="12"/>
      <c r="G5" s="13" t="s">
        <v>3</v>
      </c>
      <c r="H5" s="14" t="s">
        <v>4</v>
      </c>
      <c r="I5" s="4"/>
    </row>
    <row r="6" spans="1:9" ht="20.25" thickTop="1" thickBot="1" x14ac:dyDescent="0.35">
      <c r="B6" s="4"/>
      <c r="C6" s="15" t="s">
        <v>39</v>
      </c>
      <c r="D6" s="38">
        <v>4853257</v>
      </c>
      <c r="E6" s="16">
        <v>4788859</v>
      </c>
      <c r="F6" s="55">
        <f>D6/D$6</f>
        <v>1</v>
      </c>
      <c r="G6" s="38">
        <f>D6-E6</f>
        <v>64398</v>
      </c>
      <c r="H6" s="56">
        <f t="shared" ref="H6" si="0">G6/E6</f>
        <v>1.3447462119891189E-2</v>
      </c>
      <c r="I6" s="4"/>
    </row>
    <row r="7" spans="1:9" ht="18.75" thickTop="1" thickBot="1" x14ac:dyDescent="0.35">
      <c r="A7" s="76" t="s">
        <v>5</v>
      </c>
      <c r="B7" s="76"/>
      <c r="C7" s="76"/>
      <c r="D7" s="39">
        <v>4596826</v>
      </c>
      <c r="E7" s="18">
        <v>4533473</v>
      </c>
      <c r="F7" s="55">
        <f t="shared" ref="F7:F19" si="1">D7/D$6</f>
        <v>0.94716311128794539</v>
      </c>
      <c r="G7" s="38">
        <f t="shared" ref="G7:G19" si="2">D7-E7</f>
        <v>63353</v>
      </c>
      <c r="H7" s="56">
        <f t="shared" ref="H7:H19" si="3">G7/E7</f>
        <v>1.3974495932809129E-2</v>
      </c>
      <c r="I7" s="4"/>
    </row>
    <row r="8" spans="1:9" ht="18.75" thickTop="1" thickBot="1" x14ac:dyDescent="0.35">
      <c r="A8" s="17"/>
      <c r="B8" s="17"/>
      <c r="C8" s="17" t="s">
        <v>6</v>
      </c>
      <c r="D8" s="40">
        <v>73696</v>
      </c>
      <c r="E8" s="19">
        <v>70580</v>
      </c>
      <c r="F8" s="55">
        <f t="shared" si="1"/>
        <v>1.5184854212336169E-2</v>
      </c>
      <c r="G8" s="38">
        <f t="shared" si="2"/>
        <v>3116</v>
      </c>
      <c r="H8" s="56">
        <f t="shared" si="3"/>
        <v>4.4148483989798808E-2</v>
      </c>
      <c r="I8" s="4"/>
    </row>
    <row r="9" spans="1:9" ht="18.75" thickTop="1" thickBot="1" x14ac:dyDescent="0.35">
      <c r="A9" s="76" t="s">
        <v>7</v>
      </c>
      <c r="B9" s="76"/>
      <c r="C9" s="76"/>
      <c r="D9" s="40">
        <v>1396604</v>
      </c>
      <c r="E9" s="19">
        <v>1380505</v>
      </c>
      <c r="F9" s="55">
        <f t="shared" si="1"/>
        <v>0.28776633918212036</v>
      </c>
      <c r="G9" s="38">
        <f t="shared" si="2"/>
        <v>16099</v>
      </c>
      <c r="H9" s="56">
        <f t="shared" si="3"/>
        <v>1.1661674532145845E-2</v>
      </c>
      <c r="I9" s="4"/>
    </row>
    <row r="10" spans="1:9" ht="18.75" thickTop="1" thickBot="1" x14ac:dyDescent="0.35">
      <c r="A10" s="17"/>
      <c r="B10" s="17"/>
      <c r="C10" s="17" t="s">
        <v>8</v>
      </c>
      <c r="D10" s="40">
        <v>12797</v>
      </c>
      <c r="E10" s="19">
        <v>11771</v>
      </c>
      <c r="F10" s="55">
        <f t="shared" si="1"/>
        <v>2.6367859769223017E-3</v>
      </c>
      <c r="G10" s="38">
        <f t="shared" si="2"/>
        <v>1026</v>
      </c>
      <c r="H10" s="56">
        <f t="shared" si="3"/>
        <v>8.7163367598334887E-2</v>
      </c>
      <c r="I10" s="4"/>
    </row>
    <row r="11" spans="1:9" ht="18.75" thickTop="1" thickBot="1" x14ac:dyDescent="0.35">
      <c r="A11" s="76" t="s">
        <v>9</v>
      </c>
      <c r="B11" s="76"/>
      <c r="C11" s="76"/>
      <c r="D11" s="40">
        <v>1460456</v>
      </c>
      <c r="E11" s="19">
        <v>1439117</v>
      </c>
      <c r="F11" s="55">
        <f t="shared" si="1"/>
        <v>0.30092286478956298</v>
      </c>
      <c r="G11" s="38">
        <f t="shared" si="2"/>
        <v>21339</v>
      </c>
      <c r="H11" s="56">
        <f t="shared" si="3"/>
        <v>1.4827842350552458E-2</v>
      </c>
      <c r="I11" s="4"/>
    </row>
    <row r="12" spans="1:9" ht="18.75" thickTop="1" thickBot="1" x14ac:dyDescent="0.35">
      <c r="A12" s="76" t="s">
        <v>10</v>
      </c>
      <c r="B12" s="76"/>
      <c r="C12" s="76"/>
      <c r="D12" s="40">
        <v>627847</v>
      </c>
      <c r="E12" s="19">
        <v>619727</v>
      </c>
      <c r="F12" s="55">
        <f t="shared" si="1"/>
        <v>0.12936611434341927</v>
      </c>
      <c r="G12" s="38">
        <f t="shared" si="2"/>
        <v>8120</v>
      </c>
      <c r="H12" s="56">
        <f t="shared" si="3"/>
        <v>1.3102543539332642E-2</v>
      </c>
      <c r="I12" s="4"/>
    </row>
    <row r="13" spans="1:9" ht="18.75" thickTop="1" thickBot="1" x14ac:dyDescent="0.35">
      <c r="A13" s="76" t="s">
        <v>11</v>
      </c>
      <c r="B13" s="76"/>
      <c r="C13" s="76"/>
      <c r="D13" s="40">
        <v>33225</v>
      </c>
      <c r="E13" s="19">
        <v>32989</v>
      </c>
      <c r="F13" s="55">
        <f t="shared" si="1"/>
        <v>6.8459181123109699E-3</v>
      </c>
      <c r="G13" s="38">
        <f t="shared" si="2"/>
        <v>236</v>
      </c>
      <c r="H13" s="56">
        <f t="shared" si="3"/>
        <v>7.1538997847767436E-3</v>
      </c>
      <c r="I13" s="4"/>
    </row>
    <row r="14" spans="1:9" ht="18.75" thickTop="1" thickBot="1" x14ac:dyDescent="0.35">
      <c r="A14" s="76" t="s">
        <v>12</v>
      </c>
      <c r="B14" s="76"/>
      <c r="C14" s="76"/>
      <c r="D14" s="40">
        <v>992201</v>
      </c>
      <c r="E14" s="19">
        <v>978784</v>
      </c>
      <c r="F14" s="55">
        <f t="shared" si="1"/>
        <v>0.20444023467127334</v>
      </c>
      <c r="G14" s="38">
        <f t="shared" si="2"/>
        <v>13417</v>
      </c>
      <c r="H14" s="56">
        <f t="shared" si="3"/>
        <v>1.3707825219864649E-2</v>
      </c>
      <c r="I14" s="4"/>
    </row>
    <row r="15" spans="1:9" ht="18.75" thickTop="1" thickBot="1" x14ac:dyDescent="0.35">
      <c r="A15" s="17"/>
      <c r="B15" s="17"/>
      <c r="C15" s="17" t="s">
        <v>13</v>
      </c>
      <c r="D15" s="39">
        <v>149030</v>
      </c>
      <c r="E15" s="18">
        <v>148358</v>
      </c>
      <c r="F15" s="55">
        <f t="shared" si="1"/>
        <v>3.0707213732963246E-2</v>
      </c>
      <c r="G15" s="38">
        <f t="shared" si="2"/>
        <v>672</v>
      </c>
      <c r="H15" s="56">
        <f t="shared" si="3"/>
        <v>4.5295838444842883E-3</v>
      </c>
      <c r="I15" s="4"/>
    </row>
    <row r="16" spans="1:9" ht="20.25" thickTop="1" thickBot="1" x14ac:dyDescent="0.35">
      <c r="A16" s="17"/>
      <c r="B16" s="17"/>
      <c r="C16" s="17" t="s">
        <v>40</v>
      </c>
      <c r="D16" s="40">
        <v>1357</v>
      </c>
      <c r="E16" s="19">
        <v>1357</v>
      </c>
      <c r="F16" s="55">
        <f t="shared" si="1"/>
        <v>2.7960604600168505E-4</v>
      </c>
      <c r="G16" s="38">
        <f t="shared" si="2"/>
        <v>0</v>
      </c>
      <c r="H16" s="56">
        <f t="shared" si="3"/>
        <v>0</v>
      </c>
      <c r="I16" s="4"/>
    </row>
    <row r="17" spans="1:9" ht="20.25" thickTop="1" thickBot="1" x14ac:dyDescent="0.35">
      <c r="A17" s="17"/>
      <c r="B17" s="17"/>
      <c r="C17" s="17" t="s">
        <v>53</v>
      </c>
      <c r="D17" s="40">
        <v>2571</v>
      </c>
      <c r="E17" s="19">
        <v>2571</v>
      </c>
      <c r="F17" s="55">
        <f t="shared" si="1"/>
        <v>5.2974734286686241E-4</v>
      </c>
      <c r="G17" s="38">
        <f t="shared" si="2"/>
        <v>0</v>
      </c>
      <c r="H17" s="56">
        <f t="shared" si="3"/>
        <v>0</v>
      </c>
      <c r="I17" s="4"/>
    </row>
    <row r="18" spans="1:9" ht="18.75" thickTop="1" thickBot="1" x14ac:dyDescent="0.35">
      <c r="A18" s="17"/>
      <c r="B18" s="17"/>
      <c r="C18" s="17" t="s">
        <v>16</v>
      </c>
      <c r="D18" s="40">
        <v>145102</v>
      </c>
      <c r="E18" s="19">
        <v>144430</v>
      </c>
      <c r="F18" s="55">
        <f t="shared" si="1"/>
        <v>2.9897860344094699E-2</v>
      </c>
      <c r="G18" s="38">
        <f t="shared" si="2"/>
        <v>672</v>
      </c>
      <c r="H18" s="56">
        <f t="shared" si="3"/>
        <v>4.652772969604653E-3</v>
      </c>
      <c r="I18" s="4"/>
    </row>
    <row r="19" spans="1:9" ht="18.75" thickTop="1" thickBot="1" x14ac:dyDescent="0.35">
      <c r="A19" s="17"/>
      <c r="B19" s="17"/>
      <c r="C19" s="17" t="s">
        <v>17</v>
      </c>
      <c r="D19" s="41">
        <v>107401</v>
      </c>
      <c r="E19" s="20">
        <v>107028</v>
      </c>
      <c r="F19" s="55">
        <f t="shared" si="1"/>
        <v>2.2129674979091362E-2</v>
      </c>
      <c r="G19" s="38">
        <f t="shared" si="2"/>
        <v>373</v>
      </c>
      <c r="H19" s="56">
        <f t="shared" si="3"/>
        <v>3.4850693276525769E-3</v>
      </c>
      <c r="I19" s="4"/>
    </row>
    <row r="20" spans="1:9" ht="18.75" thickTop="1" thickBot="1" x14ac:dyDescent="0.35">
      <c r="A20" s="15"/>
      <c r="B20" s="15"/>
      <c r="C20" s="15"/>
      <c r="D20" s="21"/>
      <c r="E20" s="21"/>
      <c r="F20" s="42"/>
      <c r="G20" s="43"/>
      <c r="H20" s="42"/>
      <c r="I20" s="4"/>
    </row>
    <row r="21" spans="1:9" ht="18" thickTop="1" x14ac:dyDescent="0.3">
      <c r="B21" s="4"/>
      <c r="C21" s="15" t="s">
        <v>71</v>
      </c>
      <c r="D21" s="18">
        <v>2159049</v>
      </c>
      <c r="E21" s="18">
        <v>2020997</v>
      </c>
      <c r="F21" s="55">
        <f>D21/D$21</f>
        <v>1</v>
      </c>
      <c r="G21" s="48">
        <f>D21-E21</f>
        <v>138052</v>
      </c>
      <c r="H21" s="56">
        <f t="shared" ref="H21" si="4">G21/E21</f>
        <v>6.8308859439177791E-2</v>
      </c>
      <c r="I21" s="4"/>
    </row>
    <row r="22" spans="1:9" x14ac:dyDescent="0.3">
      <c r="A22" s="76" t="s">
        <v>5</v>
      </c>
      <c r="B22" s="76"/>
      <c r="C22" s="76"/>
      <c r="D22" s="18">
        <f>+SUM(D23:D29)</f>
        <v>1995869</v>
      </c>
      <c r="E22" s="18">
        <v>1857307</v>
      </c>
      <c r="F22" s="55">
        <f t="shared" ref="F22:F35" si="5">D22/D$21</f>
        <v>0.92442042769756494</v>
      </c>
      <c r="G22" s="48">
        <f t="shared" ref="G22:G35" si="6">D22-E22</f>
        <v>138562</v>
      </c>
      <c r="H22" s="56">
        <f t="shared" ref="H22:H35" si="7">G22/E22</f>
        <v>7.4603713871750868E-2</v>
      </c>
      <c r="I22" s="4"/>
    </row>
    <row r="23" spans="1:9" x14ac:dyDescent="0.3">
      <c r="A23" s="17"/>
      <c r="B23" s="17"/>
      <c r="C23" s="17" t="s">
        <v>6</v>
      </c>
      <c r="D23" s="19">
        <v>37233</v>
      </c>
      <c r="E23" s="19">
        <v>34505</v>
      </c>
      <c r="F23" s="55">
        <f t="shared" si="5"/>
        <v>1.7245092631061176E-2</v>
      </c>
      <c r="G23" s="48">
        <f t="shared" si="6"/>
        <v>2728</v>
      </c>
      <c r="H23" s="56">
        <f t="shared" si="7"/>
        <v>7.9061005651354876E-2</v>
      </c>
      <c r="I23" s="4"/>
    </row>
    <row r="24" spans="1:9" x14ac:dyDescent="0.3">
      <c r="A24" s="76" t="s">
        <v>7</v>
      </c>
      <c r="B24" s="76"/>
      <c r="C24" s="76"/>
      <c r="D24" s="19">
        <v>547391</v>
      </c>
      <c r="E24" s="19">
        <v>508846</v>
      </c>
      <c r="F24" s="55">
        <f t="shared" si="5"/>
        <v>0.25353338437432404</v>
      </c>
      <c r="G24" s="48">
        <f t="shared" si="6"/>
        <v>38545</v>
      </c>
      <c r="H24" s="56">
        <f t="shared" si="7"/>
        <v>7.5749833937969441E-2</v>
      </c>
      <c r="I24" s="4"/>
    </row>
    <row r="25" spans="1:9" x14ac:dyDescent="0.3">
      <c r="A25" s="17"/>
      <c r="B25" s="17"/>
      <c r="C25" s="17" t="s">
        <v>8</v>
      </c>
      <c r="D25" s="19">
        <v>8203</v>
      </c>
      <c r="E25" s="19">
        <v>7842</v>
      </c>
      <c r="F25" s="55">
        <f t="shared" si="5"/>
        <v>3.7993579580639439E-3</v>
      </c>
      <c r="G25" s="48">
        <f t="shared" si="6"/>
        <v>361</v>
      </c>
      <c r="H25" s="56">
        <f t="shared" si="7"/>
        <v>4.6034174955368531E-2</v>
      </c>
      <c r="I25" s="4"/>
    </row>
    <row r="26" spans="1:9" x14ac:dyDescent="0.3">
      <c r="A26" s="76" t="s">
        <v>9</v>
      </c>
      <c r="B26" s="76"/>
      <c r="C26" s="76"/>
      <c r="D26" s="19">
        <v>663248</v>
      </c>
      <c r="E26" s="19">
        <v>619933</v>
      </c>
      <c r="F26" s="55">
        <f t="shared" si="5"/>
        <v>0.30719451017554489</v>
      </c>
      <c r="G26" s="48">
        <f t="shared" si="6"/>
        <v>43315</v>
      </c>
      <c r="H26" s="56">
        <f t="shared" si="7"/>
        <v>6.9870453742581856E-2</v>
      </c>
      <c r="I26" s="4"/>
    </row>
    <row r="27" spans="1:9" x14ac:dyDescent="0.3">
      <c r="A27" s="76" t="s">
        <v>10</v>
      </c>
      <c r="B27" s="76"/>
      <c r="C27" s="76"/>
      <c r="D27" s="19">
        <v>294201</v>
      </c>
      <c r="E27" s="19">
        <v>273612</v>
      </c>
      <c r="F27" s="55">
        <f t="shared" si="5"/>
        <v>0.1362641607485518</v>
      </c>
      <c r="G27" s="48">
        <f t="shared" si="6"/>
        <v>20589</v>
      </c>
      <c r="H27" s="56">
        <f t="shared" si="7"/>
        <v>7.5248892592430158E-2</v>
      </c>
      <c r="I27" s="4"/>
    </row>
    <row r="28" spans="1:9" x14ac:dyDescent="0.3">
      <c r="A28" s="76" t="s">
        <v>11</v>
      </c>
      <c r="B28" s="76"/>
      <c r="C28" s="76"/>
      <c r="D28" s="19">
        <v>16825</v>
      </c>
      <c r="E28" s="19">
        <v>15164</v>
      </c>
      <c r="F28" s="55">
        <f t="shared" si="5"/>
        <v>7.7927828409637759E-3</v>
      </c>
      <c r="G28" s="48">
        <f t="shared" si="6"/>
        <v>1661</v>
      </c>
      <c r="H28" s="56">
        <f t="shared" si="7"/>
        <v>0.10953574254814033</v>
      </c>
      <c r="I28" s="4"/>
    </row>
    <row r="29" spans="1:9" x14ac:dyDescent="0.3">
      <c r="A29" s="76" t="s">
        <v>12</v>
      </c>
      <c r="B29" s="76"/>
      <c r="C29" s="76"/>
      <c r="D29" s="19">
        <v>428768</v>
      </c>
      <c r="E29" s="19">
        <v>397405</v>
      </c>
      <c r="F29" s="55">
        <f t="shared" si="5"/>
        <v>0.19859113896905536</v>
      </c>
      <c r="G29" s="48">
        <f t="shared" si="6"/>
        <v>31363</v>
      </c>
      <c r="H29" s="56">
        <f t="shared" si="7"/>
        <v>7.8919490192624647E-2</v>
      </c>
      <c r="I29" s="4"/>
    </row>
    <row r="30" spans="1:9" x14ac:dyDescent="0.3">
      <c r="A30" s="17"/>
      <c r="B30" s="17"/>
      <c r="C30" s="17" t="s">
        <v>13</v>
      </c>
      <c r="D30" s="18">
        <f>+SUM(D31:D33)</f>
        <v>120588</v>
      </c>
      <c r="E30" s="18">
        <v>120172</v>
      </c>
      <c r="F30" s="55">
        <f t="shared" si="5"/>
        <v>5.5852368334391667E-2</v>
      </c>
      <c r="G30" s="48">
        <f t="shared" si="6"/>
        <v>416</v>
      </c>
      <c r="H30" s="56">
        <f t="shared" si="7"/>
        <v>3.4617048896581565E-3</v>
      </c>
      <c r="I30" s="4"/>
    </row>
    <row r="31" spans="1:9" ht="18.75" x14ac:dyDescent="0.3">
      <c r="A31" s="17"/>
      <c r="B31" s="17"/>
      <c r="C31" s="17" t="s">
        <v>40</v>
      </c>
      <c r="D31" s="19">
        <v>289</v>
      </c>
      <c r="E31" s="19">
        <v>317</v>
      </c>
      <c r="F31" s="55">
        <f t="shared" si="5"/>
        <v>1.3385522977940749E-4</v>
      </c>
      <c r="G31" s="48">
        <f t="shared" si="6"/>
        <v>-28</v>
      </c>
      <c r="H31" s="56">
        <f t="shared" si="7"/>
        <v>-8.8328075709779186E-2</v>
      </c>
      <c r="I31" s="4"/>
    </row>
    <row r="32" spans="1:9" x14ac:dyDescent="0.3">
      <c r="A32" s="17"/>
      <c r="B32" s="17"/>
      <c r="C32" s="17" t="s">
        <v>15</v>
      </c>
      <c r="D32" s="19">
        <v>1446</v>
      </c>
      <c r="E32" s="19">
        <v>1476</v>
      </c>
      <c r="F32" s="55">
        <f t="shared" si="5"/>
        <v>6.6973931578208736E-4</v>
      </c>
      <c r="G32" s="48">
        <f t="shared" si="6"/>
        <v>-30</v>
      </c>
      <c r="H32" s="56">
        <f t="shared" si="7"/>
        <v>-2.032520325203252E-2</v>
      </c>
      <c r="I32" s="4"/>
    </row>
    <row r="33" spans="1:10" x14ac:dyDescent="0.3">
      <c r="A33" s="17"/>
      <c r="B33" s="17"/>
      <c r="C33" s="17" t="s">
        <v>16</v>
      </c>
      <c r="D33" s="19">
        <v>118853</v>
      </c>
      <c r="E33" s="19">
        <v>118379</v>
      </c>
      <c r="F33" s="55">
        <f t="shared" si="5"/>
        <v>5.5048773788830177E-2</v>
      </c>
      <c r="G33" s="48">
        <f t="shared" si="6"/>
        <v>474</v>
      </c>
      <c r="H33" s="56">
        <f t="shared" si="7"/>
        <v>4.0040885630052625E-3</v>
      </c>
      <c r="I33" s="4"/>
    </row>
    <row r="34" spans="1:10" x14ac:dyDescent="0.3">
      <c r="A34" s="17"/>
      <c r="B34" s="17"/>
      <c r="C34" s="17" t="s">
        <v>17</v>
      </c>
      <c r="D34" s="19">
        <v>27372</v>
      </c>
      <c r="E34" s="19">
        <v>27028</v>
      </c>
      <c r="F34" s="55">
        <f t="shared" si="5"/>
        <v>1.2677803977584575E-2</v>
      </c>
      <c r="G34" s="48">
        <f t="shared" si="6"/>
        <v>344</v>
      </c>
      <c r="H34" s="56">
        <f t="shared" si="7"/>
        <v>1.2727541808494894E-2</v>
      </c>
      <c r="I34" s="4"/>
    </row>
    <row r="35" spans="1:10" ht="19.5" thickBot="1" x14ac:dyDescent="0.35">
      <c r="A35" s="76" t="s">
        <v>41</v>
      </c>
      <c r="B35" s="76"/>
      <c r="C35" s="76"/>
      <c r="D35" s="18">
        <v>15220</v>
      </c>
      <c r="E35" s="18">
        <v>16490</v>
      </c>
      <c r="F35" s="55">
        <f t="shared" si="5"/>
        <v>7.0493999904587623E-3</v>
      </c>
      <c r="G35" s="48">
        <f t="shared" si="6"/>
        <v>-1270</v>
      </c>
      <c r="H35" s="56">
        <f t="shared" si="7"/>
        <v>-7.7016373559733176E-2</v>
      </c>
      <c r="I35" s="4"/>
    </row>
    <row r="36" spans="1:10" ht="18.75" thickTop="1" thickBot="1" x14ac:dyDescent="0.35">
      <c r="A36" s="15"/>
      <c r="B36" s="15"/>
      <c r="C36" s="15"/>
      <c r="D36" s="22"/>
      <c r="E36" s="22"/>
      <c r="F36" s="42"/>
      <c r="G36" s="43"/>
      <c r="H36" s="44"/>
      <c r="I36" s="4"/>
    </row>
    <row r="37" spans="1:10" ht="19.5" thickTop="1" x14ac:dyDescent="0.3">
      <c r="A37" s="78" t="s">
        <v>42</v>
      </c>
      <c r="B37" s="78"/>
      <c r="C37" s="78"/>
      <c r="D37" s="23">
        <f>+D21/D6</f>
        <v>0.44486599411487998</v>
      </c>
      <c r="E37" s="23">
        <v>0.42202056899148627</v>
      </c>
      <c r="F37" s="45" t="s">
        <v>18</v>
      </c>
      <c r="G37" s="57">
        <f t="shared" ref="G37:G38" si="8">D37-E37</f>
        <v>2.2845425123393714E-2</v>
      </c>
      <c r="H37" s="56">
        <f t="shared" ref="H37:H38" si="9">G37/E37</f>
        <v>5.4133439936323559E-2</v>
      </c>
      <c r="I37" s="4"/>
    </row>
    <row r="38" spans="1:10" ht="17.25" customHeight="1" thickBot="1" x14ac:dyDescent="0.35">
      <c r="A38" s="79" t="s">
        <v>43</v>
      </c>
      <c r="B38" s="79"/>
      <c r="C38" s="79"/>
      <c r="D38" s="24">
        <f>+D21/2859490</f>
        <v>0.75504687898891065</v>
      </c>
      <c r="E38" s="24">
        <v>0.78282830565794648</v>
      </c>
      <c r="F38" s="45" t="s">
        <v>18</v>
      </c>
      <c r="G38" s="57">
        <f t="shared" si="8"/>
        <v>-2.7781426669035825E-2</v>
      </c>
      <c r="H38" s="56">
        <f t="shared" si="9"/>
        <v>-3.548853109710471E-2</v>
      </c>
      <c r="I38" s="4"/>
    </row>
    <row r="39" spans="1:10" ht="18.75" thickTop="1" thickBot="1" x14ac:dyDescent="0.35">
      <c r="A39" s="4"/>
      <c r="B39" s="4"/>
      <c r="C39" s="4"/>
      <c r="D39" s="25"/>
      <c r="E39" s="25"/>
      <c r="F39" s="46"/>
      <c r="G39" s="43"/>
      <c r="H39" s="47"/>
      <c r="I39" s="4"/>
    </row>
    <row r="40" spans="1:10" ht="19.5" thickTop="1" x14ac:dyDescent="0.3">
      <c r="B40" s="4"/>
      <c r="C40" s="15" t="s">
        <v>73</v>
      </c>
      <c r="D40" s="73">
        <f>+D41+D49+D53+D54+D55+D56+D58+D59+D60+D61+D62</f>
        <v>7305995717.3600006</v>
      </c>
      <c r="E40" s="27">
        <v>6534849459.9700003</v>
      </c>
      <c r="F40" s="55">
        <f>D40/D$40</f>
        <v>1</v>
      </c>
      <c r="G40" s="48">
        <f t="shared" ref="G40" si="10">D40-E40</f>
        <v>771146257.39000034</v>
      </c>
      <c r="H40" s="56">
        <f t="shared" ref="H40" si="11">G40/E40</f>
        <v>0.11800520610516718</v>
      </c>
      <c r="I40" s="4"/>
      <c r="J40" s="28"/>
    </row>
    <row r="41" spans="1:10" x14ac:dyDescent="0.3">
      <c r="A41" s="76" t="s">
        <v>19</v>
      </c>
      <c r="B41" s="76"/>
      <c r="C41" s="76"/>
      <c r="D41" s="73">
        <v>5105435030.9099998</v>
      </c>
      <c r="E41" s="27">
        <v>4483356959.4399996</v>
      </c>
      <c r="F41" s="55">
        <f t="shared" ref="F41:F62" si="12">D41/D$40</f>
        <v>0.69880071497699059</v>
      </c>
      <c r="G41" s="48">
        <f t="shared" ref="G41:G62" si="13">D41-E41</f>
        <v>622078071.47000027</v>
      </c>
      <c r="H41" s="56">
        <f t="shared" ref="H41:H62" si="14">G41/E41</f>
        <v>0.13875274199618981</v>
      </c>
      <c r="I41" s="4"/>
    </row>
    <row r="42" spans="1:10" x14ac:dyDescent="0.3">
      <c r="A42" s="17"/>
      <c r="B42" s="17"/>
      <c r="C42" s="17" t="s">
        <v>6</v>
      </c>
      <c r="D42" s="73">
        <v>79105653.480000004</v>
      </c>
      <c r="E42" s="27">
        <v>68253770.030000001</v>
      </c>
      <c r="F42" s="55">
        <f t="shared" si="12"/>
        <v>1.0827497926399633E-2</v>
      </c>
      <c r="G42" s="48">
        <f t="shared" si="13"/>
        <v>10851883.450000003</v>
      </c>
      <c r="H42" s="56">
        <f t="shared" si="14"/>
        <v>0.15899317276144903</v>
      </c>
      <c r="I42" s="4"/>
    </row>
    <row r="43" spans="1:10" x14ac:dyDescent="0.3">
      <c r="A43" s="76" t="s">
        <v>7</v>
      </c>
      <c r="B43" s="76"/>
      <c r="C43" s="76"/>
      <c r="D43" s="73">
        <v>1264433261.1499999</v>
      </c>
      <c r="E43" s="27">
        <v>1116820544.97</v>
      </c>
      <c r="F43" s="55">
        <f t="shared" si="12"/>
        <v>0.1730678897259057</v>
      </c>
      <c r="G43" s="48">
        <f t="shared" si="13"/>
        <v>147612716.17999983</v>
      </c>
      <c r="H43" s="56">
        <f t="shared" si="14"/>
        <v>0.13217227856778457</v>
      </c>
      <c r="I43" s="4"/>
    </row>
    <row r="44" spans="1:10" x14ac:dyDescent="0.3">
      <c r="A44" s="17"/>
      <c r="B44" s="17"/>
      <c r="C44" s="17" t="s">
        <v>8</v>
      </c>
      <c r="D44" s="73">
        <v>36485286.130000003</v>
      </c>
      <c r="E44" s="27">
        <v>32305598.260000002</v>
      </c>
      <c r="F44" s="55">
        <f t="shared" si="12"/>
        <v>4.9938827699154264E-3</v>
      </c>
      <c r="G44" s="48">
        <f t="shared" si="13"/>
        <v>4179687.870000001</v>
      </c>
      <c r="H44" s="56">
        <f t="shared" si="14"/>
        <v>0.12937967705662914</v>
      </c>
      <c r="I44" s="4"/>
    </row>
    <row r="45" spans="1:10" x14ac:dyDescent="0.3">
      <c r="A45" s="76" t="s">
        <v>9</v>
      </c>
      <c r="B45" s="76"/>
      <c r="C45" s="76"/>
      <c r="D45" s="73">
        <v>1764971615.4300001</v>
      </c>
      <c r="E45" s="27">
        <v>1575472506.99</v>
      </c>
      <c r="F45" s="55">
        <f t="shared" si="12"/>
        <v>0.24157851765998123</v>
      </c>
      <c r="G45" s="48">
        <f t="shared" si="13"/>
        <v>189499108.44000006</v>
      </c>
      <c r="H45" s="56">
        <f t="shared" si="14"/>
        <v>0.12028080947096011</v>
      </c>
      <c r="I45" s="4"/>
    </row>
    <row r="46" spans="1:10" x14ac:dyDescent="0.3">
      <c r="A46" s="76" t="s">
        <v>10</v>
      </c>
      <c r="B46" s="76"/>
      <c r="C46" s="76"/>
      <c r="D46" s="73">
        <v>828866506.43000007</v>
      </c>
      <c r="E46" s="27">
        <v>691001666.96000004</v>
      </c>
      <c r="F46" s="55">
        <f t="shared" si="12"/>
        <v>0.11345017688150363</v>
      </c>
      <c r="G46" s="48">
        <f t="shared" si="13"/>
        <v>137864839.47000003</v>
      </c>
      <c r="H46" s="56">
        <f t="shared" si="14"/>
        <v>0.19951448174723521</v>
      </c>
      <c r="I46" s="4"/>
    </row>
    <row r="47" spans="1:10" x14ac:dyDescent="0.3">
      <c r="A47" s="76" t="s">
        <v>11</v>
      </c>
      <c r="B47" s="76"/>
      <c r="C47" s="76"/>
      <c r="D47" s="73">
        <v>38044374.949999996</v>
      </c>
      <c r="E47" s="27">
        <v>32879086.890000001</v>
      </c>
      <c r="F47" s="55">
        <f t="shared" si="12"/>
        <v>5.2072813100070107E-3</v>
      </c>
      <c r="G47" s="48">
        <f t="shared" si="13"/>
        <v>5165288.0599999949</v>
      </c>
      <c r="H47" s="56">
        <f t="shared" si="14"/>
        <v>0.15709949845264681</v>
      </c>
      <c r="I47" s="4"/>
    </row>
    <row r="48" spans="1:10" x14ac:dyDescent="0.3">
      <c r="A48" s="76" t="s">
        <v>12</v>
      </c>
      <c r="B48" s="76"/>
      <c r="C48" s="76"/>
      <c r="D48" s="73">
        <v>1093528333.3400002</v>
      </c>
      <c r="E48" s="27">
        <v>966623785.33999991</v>
      </c>
      <c r="F48" s="55">
        <f t="shared" si="12"/>
        <v>0.14967546870327803</v>
      </c>
      <c r="G48" s="48">
        <f t="shared" si="13"/>
        <v>126904548.00000024</v>
      </c>
      <c r="H48" s="56">
        <f t="shared" si="14"/>
        <v>0.13128639075994067</v>
      </c>
      <c r="I48" s="4"/>
    </row>
    <row r="49" spans="1:10" x14ac:dyDescent="0.3">
      <c r="A49" s="76" t="s">
        <v>13</v>
      </c>
      <c r="B49" s="76"/>
      <c r="C49" s="76"/>
      <c r="D49" s="73">
        <v>946913895.63999987</v>
      </c>
      <c r="E49" s="27">
        <v>907800694.05000007</v>
      </c>
      <c r="F49" s="55">
        <f t="shared" si="12"/>
        <v>0.12960778137195025</v>
      </c>
      <c r="G49" s="48">
        <f t="shared" si="13"/>
        <v>39113201.589999795</v>
      </c>
      <c r="H49" s="56">
        <f t="shared" si="14"/>
        <v>4.3085670507149343E-2</v>
      </c>
      <c r="I49" s="4"/>
    </row>
    <row r="50" spans="1:10" x14ac:dyDescent="0.3">
      <c r="A50" s="17"/>
      <c r="B50" s="17"/>
      <c r="C50" s="17" t="s">
        <v>14</v>
      </c>
      <c r="D50" s="73">
        <v>22143876.07</v>
      </c>
      <c r="E50" s="27">
        <v>11921301.719999999</v>
      </c>
      <c r="F50" s="55">
        <f t="shared" si="12"/>
        <v>3.0309182932291155E-3</v>
      </c>
      <c r="G50" s="48">
        <f t="shared" si="13"/>
        <v>10222574.350000001</v>
      </c>
      <c r="H50" s="56">
        <f t="shared" si="14"/>
        <v>0.85750487573432566</v>
      </c>
      <c r="I50" s="4"/>
    </row>
    <row r="51" spans="1:10" x14ac:dyDescent="0.3">
      <c r="A51" s="17"/>
      <c r="B51" s="17"/>
      <c r="C51" s="17" t="s">
        <v>15</v>
      </c>
      <c r="D51" s="73">
        <v>48324365.090000004</v>
      </c>
      <c r="E51" s="27">
        <v>25142360.399999999</v>
      </c>
      <c r="F51" s="55">
        <f t="shared" si="12"/>
        <v>6.6143434734262157E-3</v>
      </c>
      <c r="G51" s="48">
        <f t="shared" si="13"/>
        <v>23182004.690000005</v>
      </c>
      <c r="H51" s="56">
        <f t="shared" si="14"/>
        <v>0.92202976654491065</v>
      </c>
      <c r="I51" s="4"/>
    </row>
    <row r="52" spans="1:10" x14ac:dyDescent="0.3">
      <c r="A52" s="17"/>
      <c r="B52" s="17"/>
      <c r="C52" s="17" t="s">
        <v>16</v>
      </c>
      <c r="D52" s="73">
        <v>876445654.4799999</v>
      </c>
      <c r="E52" s="27">
        <v>870737031.93000007</v>
      </c>
      <c r="F52" s="55">
        <f t="shared" si="12"/>
        <v>0.11996251960529493</v>
      </c>
      <c r="G52" s="48">
        <f t="shared" si="13"/>
        <v>5708622.5499998331</v>
      </c>
      <c r="H52" s="56">
        <f t="shared" si="14"/>
        <v>6.556081044751934E-3</v>
      </c>
      <c r="I52" s="4"/>
    </row>
    <row r="53" spans="1:10" x14ac:dyDescent="0.3">
      <c r="A53" s="17"/>
      <c r="B53" s="17"/>
      <c r="C53" s="17" t="s">
        <v>17</v>
      </c>
      <c r="D53" s="73">
        <v>108851484.60000001</v>
      </c>
      <c r="E53" s="27">
        <v>101951897.46000001</v>
      </c>
      <c r="F53" s="55">
        <f t="shared" si="12"/>
        <v>1.4898925322575082E-2</v>
      </c>
      <c r="G53" s="48">
        <f t="shared" si="13"/>
        <v>6899587.1400000006</v>
      </c>
      <c r="H53" s="56">
        <f t="shared" si="14"/>
        <v>6.7674926233785862E-2</v>
      </c>
      <c r="I53" s="4"/>
    </row>
    <row r="54" spans="1:10" x14ac:dyDescent="0.3">
      <c r="A54" s="76" t="s">
        <v>20</v>
      </c>
      <c r="B54" s="76"/>
      <c r="C54" s="76"/>
      <c r="D54" s="73">
        <v>279085056.69999999</v>
      </c>
      <c r="E54" s="27">
        <v>249194502.78999999</v>
      </c>
      <c r="F54" s="55">
        <f t="shared" si="12"/>
        <v>3.8199455282578038E-2</v>
      </c>
      <c r="G54" s="48">
        <f t="shared" si="13"/>
        <v>29890553.909999996</v>
      </c>
      <c r="H54" s="56">
        <f t="shared" si="14"/>
        <v>0.11994868897725734</v>
      </c>
      <c r="I54" s="4"/>
    </row>
    <row r="55" spans="1:10" x14ac:dyDescent="0.3">
      <c r="A55" s="76" t="s">
        <v>21</v>
      </c>
      <c r="B55" s="76"/>
      <c r="C55" s="76"/>
      <c r="D55" s="73">
        <v>638487983.29999995</v>
      </c>
      <c r="E55" s="27">
        <v>586660574.77999997</v>
      </c>
      <c r="F55" s="55">
        <f t="shared" si="12"/>
        <v>8.739232925949697E-2</v>
      </c>
      <c r="G55" s="48">
        <f t="shared" si="13"/>
        <v>51827408.519999981</v>
      </c>
      <c r="H55" s="56">
        <f t="shared" si="14"/>
        <v>8.834309095925777E-2</v>
      </c>
      <c r="I55" s="4"/>
    </row>
    <row r="56" spans="1:10" ht="18.75" x14ac:dyDescent="0.3">
      <c r="A56" s="76" t="s">
        <v>44</v>
      </c>
      <c r="B56" s="76"/>
      <c r="C56" s="76"/>
      <c r="D56" s="73">
        <v>38403311.409999996</v>
      </c>
      <c r="E56" s="27">
        <v>38124197.869999997</v>
      </c>
      <c r="F56" s="55">
        <f t="shared" si="12"/>
        <v>5.2564103368892912E-3</v>
      </c>
      <c r="G56" s="48">
        <f t="shared" si="13"/>
        <v>279113.53999999911</v>
      </c>
      <c r="H56" s="56">
        <f t="shared" si="14"/>
        <v>7.3211649187151576E-3</v>
      </c>
      <c r="I56" s="4"/>
    </row>
    <row r="57" spans="1:10" x14ac:dyDescent="0.3">
      <c r="A57" s="76" t="s">
        <v>22</v>
      </c>
      <c r="B57" s="76"/>
      <c r="C57" s="76"/>
      <c r="D57" s="73">
        <v>258.55</v>
      </c>
      <c r="E57" s="27">
        <v>44.66</v>
      </c>
      <c r="F57" s="55">
        <f t="shared" si="12"/>
        <v>3.5388742342902201E-8</v>
      </c>
      <c r="G57" s="48">
        <f t="shared" si="13"/>
        <v>213.89000000000001</v>
      </c>
      <c r="H57" s="56">
        <f>G57/E57</f>
        <v>4.7892969099865654</v>
      </c>
      <c r="I57" s="70"/>
      <c r="J57" s="70"/>
    </row>
    <row r="58" spans="1:10" x14ac:dyDescent="0.3">
      <c r="A58" s="76" t="s">
        <v>23</v>
      </c>
      <c r="B58" s="76"/>
      <c r="C58" s="76"/>
      <c r="D58" s="73">
        <v>6547495.8000000007</v>
      </c>
      <c r="E58" s="27">
        <v>3430257.3499999996</v>
      </c>
      <c r="F58" s="55">
        <f t="shared" si="12"/>
        <v>8.9618117136892037E-4</v>
      </c>
      <c r="G58" s="48">
        <f t="shared" si="13"/>
        <v>3117238.4500000011</v>
      </c>
      <c r="H58" s="56">
        <f t="shared" si="14"/>
        <v>0.9087476920645623</v>
      </c>
      <c r="I58" s="4"/>
    </row>
    <row r="59" spans="1:10" x14ac:dyDescent="0.3">
      <c r="A59" s="76" t="s">
        <v>45</v>
      </c>
      <c r="B59" s="76"/>
      <c r="C59" s="76"/>
      <c r="D59" s="73">
        <v>31045872.050000001</v>
      </c>
      <c r="E59" s="27">
        <v>27334743.59</v>
      </c>
      <c r="F59" s="55">
        <f t="shared" si="12"/>
        <v>4.2493690457867297E-3</v>
      </c>
      <c r="G59" s="48">
        <f t="shared" si="13"/>
        <v>3711128.4600000009</v>
      </c>
      <c r="H59" s="56">
        <f t="shared" si="14"/>
        <v>0.13576598762600653</v>
      </c>
      <c r="I59" s="4"/>
    </row>
    <row r="60" spans="1:10" x14ac:dyDescent="0.3">
      <c r="A60" s="76" t="s">
        <v>46</v>
      </c>
      <c r="B60" s="76"/>
      <c r="C60" s="76"/>
      <c r="D60" s="73">
        <v>62090307.350000001</v>
      </c>
      <c r="E60" s="27">
        <v>54668093.380000003</v>
      </c>
      <c r="F60" s="55">
        <f t="shared" si="12"/>
        <v>8.498541438022653E-3</v>
      </c>
      <c r="G60" s="48">
        <f t="shared" si="13"/>
        <v>7422213.9699999988</v>
      </c>
      <c r="H60" s="56">
        <f t="shared" si="14"/>
        <v>0.13576866342142035</v>
      </c>
      <c r="I60" s="4"/>
    </row>
    <row r="61" spans="1:10" x14ac:dyDescent="0.3">
      <c r="A61" s="76" t="s">
        <v>24</v>
      </c>
      <c r="B61" s="76"/>
      <c r="C61" s="76"/>
      <c r="D61" s="73">
        <v>48840322.759999998</v>
      </c>
      <c r="E61" s="27">
        <v>43609488.329999998</v>
      </c>
      <c r="F61" s="55">
        <f t="shared" si="12"/>
        <v>6.6849646029697235E-3</v>
      </c>
      <c r="G61" s="48">
        <f t="shared" si="13"/>
        <v>5230834.43</v>
      </c>
      <c r="H61" s="56">
        <f t="shared" si="14"/>
        <v>0.11994716357177676</v>
      </c>
      <c r="I61" s="4"/>
    </row>
    <row r="62" spans="1:10" ht="19.5" thickBot="1" x14ac:dyDescent="0.35">
      <c r="A62" s="76" t="s">
        <v>41</v>
      </c>
      <c r="B62" s="76"/>
      <c r="C62" s="76"/>
      <c r="D62" s="73">
        <v>40294956.840000004</v>
      </c>
      <c r="E62" s="27">
        <v>38718006.270000003</v>
      </c>
      <c r="F62" s="55">
        <f t="shared" si="12"/>
        <v>5.5153271913715909E-3</v>
      </c>
      <c r="G62" s="48">
        <f t="shared" si="13"/>
        <v>1576950.5700000003</v>
      </c>
      <c r="H62" s="56">
        <f t="shared" si="14"/>
        <v>4.072912636573113E-2</v>
      </c>
      <c r="I62" s="4"/>
    </row>
    <row r="63" spans="1:10" ht="18.75" thickTop="1" thickBot="1" x14ac:dyDescent="0.35">
      <c r="A63" s="4"/>
      <c r="B63" s="4"/>
      <c r="C63" s="4"/>
      <c r="D63" s="25" t="s">
        <v>25</v>
      </c>
      <c r="E63" s="25" t="s">
        <v>25</v>
      </c>
      <c r="F63" s="42"/>
      <c r="G63" s="43"/>
      <c r="H63" s="47"/>
      <c r="I63" s="4"/>
    </row>
    <row r="64" spans="1:10" ht="18" thickTop="1" x14ac:dyDescent="0.3">
      <c r="B64" s="4"/>
      <c r="C64" s="15" t="s">
        <v>74</v>
      </c>
      <c r="D64" s="73">
        <f>+D65+D72</f>
        <v>6161200411.1499987</v>
      </c>
      <c r="E64" s="27">
        <v>5493109550.9500008</v>
      </c>
      <c r="F64" s="58">
        <f>D64/D$64</f>
        <v>1</v>
      </c>
      <c r="G64" s="48">
        <f t="shared" ref="G64" si="15">D64-E64</f>
        <v>668090860.1999979</v>
      </c>
      <c r="H64" s="56">
        <f t="shared" ref="H64" si="16">G64/E64</f>
        <v>0.12162343641671147</v>
      </c>
      <c r="I64" s="4"/>
    </row>
    <row r="65" spans="1:9" x14ac:dyDescent="0.3">
      <c r="A65" s="76" t="s">
        <v>26</v>
      </c>
      <c r="B65" s="76"/>
      <c r="C65" s="76"/>
      <c r="D65" s="72">
        <v>5819502929.7099991</v>
      </c>
      <c r="E65" s="27">
        <v>5189275297.0200005</v>
      </c>
      <c r="F65" s="58">
        <f t="shared" ref="F65:F78" si="17">D65/D$64</f>
        <v>0.94454043714896441</v>
      </c>
      <c r="G65" s="48">
        <f t="shared" ref="G65:G78" si="18">D65-E65</f>
        <v>630227632.68999863</v>
      </c>
      <c r="H65" s="56">
        <f t="shared" ref="H65:H78" si="19">G65/E65</f>
        <v>0.12144810144335837</v>
      </c>
      <c r="I65" s="4"/>
    </row>
    <row r="66" spans="1:9" x14ac:dyDescent="0.3">
      <c r="A66" s="76" t="s">
        <v>27</v>
      </c>
      <c r="B66" s="76"/>
      <c r="C66" s="76"/>
      <c r="D66" s="72">
        <v>5067244167.79</v>
      </c>
      <c r="E66" s="27">
        <v>4463572461.5800009</v>
      </c>
      <c r="F66" s="58">
        <f t="shared" si="17"/>
        <v>0.82244430137668423</v>
      </c>
      <c r="G66" s="48">
        <f t="shared" si="18"/>
        <v>603671706.20999908</v>
      </c>
      <c r="H66" s="56">
        <f t="shared" si="19"/>
        <v>0.13524406994757587</v>
      </c>
      <c r="I66" s="4"/>
    </row>
    <row r="67" spans="1:9" x14ac:dyDescent="0.3">
      <c r="A67" s="76" t="s">
        <v>13</v>
      </c>
      <c r="B67" s="76"/>
      <c r="C67" s="76"/>
      <c r="D67" s="72">
        <v>644352392.43999994</v>
      </c>
      <c r="E67" s="27">
        <v>624212376.79000008</v>
      </c>
      <c r="F67" s="58">
        <f t="shared" si="17"/>
        <v>0.10458228095841643</v>
      </c>
      <c r="G67" s="48">
        <f t="shared" si="18"/>
        <v>20140015.649999857</v>
      </c>
      <c r="H67" s="56">
        <f t="shared" si="19"/>
        <v>3.226468490350911E-2</v>
      </c>
      <c r="I67" s="4"/>
    </row>
    <row r="68" spans="1:9" x14ac:dyDescent="0.3">
      <c r="A68" s="17"/>
      <c r="B68" s="17"/>
      <c r="C68" s="17" t="s">
        <v>14</v>
      </c>
      <c r="D68" s="72">
        <v>8516795.6500000004</v>
      </c>
      <c r="E68" s="27">
        <v>4748306.29</v>
      </c>
      <c r="F68" s="58">
        <f t="shared" si="17"/>
        <v>1.3823273196221719E-3</v>
      </c>
      <c r="G68" s="48">
        <f t="shared" si="18"/>
        <v>3768489.3600000003</v>
      </c>
      <c r="H68" s="56">
        <f>G68/E68</f>
        <v>0.79364917295594262</v>
      </c>
      <c r="I68" s="4"/>
    </row>
    <row r="69" spans="1:9" x14ac:dyDescent="0.3">
      <c r="A69" s="17"/>
      <c r="B69" s="17"/>
      <c r="C69" s="17" t="s">
        <v>15</v>
      </c>
      <c r="D69" s="72">
        <v>26134836.73</v>
      </c>
      <c r="E69" s="27">
        <v>13695342.039999999</v>
      </c>
      <c r="F69" s="58">
        <f t="shared" si="17"/>
        <v>4.2418416844067384E-3</v>
      </c>
      <c r="G69" s="48">
        <f t="shared" si="18"/>
        <v>12439494.690000001</v>
      </c>
      <c r="H69" s="56">
        <f t="shared" si="19"/>
        <v>0.90830113287188863</v>
      </c>
      <c r="I69" s="4"/>
    </row>
    <row r="70" spans="1:9" x14ac:dyDescent="0.3">
      <c r="A70" s="76" t="s">
        <v>16</v>
      </c>
      <c r="B70" s="76"/>
      <c r="C70" s="76"/>
      <c r="D70" s="72">
        <v>609700760.05999994</v>
      </c>
      <c r="E70" s="27">
        <v>605768728.46000004</v>
      </c>
      <c r="F70" s="58">
        <f t="shared" si="17"/>
        <v>9.8958111954387515E-2</v>
      </c>
      <c r="G70" s="48">
        <f t="shared" si="18"/>
        <v>3932031.5999999046</v>
      </c>
      <c r="H70" s="56">
        <f t="shared" si="19"/>
        <v>6.4909781823766482E-3</v>
      </c>
      <c r="I70" s="4"/>
    </row>
    <row r="71" spans="1:9" x14ac:dyDescent="0.3">
      <c r="A71" s="17"/>
      <c r="B71" s="17"/>
      <c r="C71" s="17" t="s">
        <v>17</v>
      </c>
      <c r="D71" s="72">
        <v>107906369.48</v>
      </c>
      <c r="E71" s="27">
        <v>101490458.65000001</v>
      </c>
      <c r="F71" s="58">
        <f t="shared" si="17"/>
        <v>1.7513854813863958E-2</v>
      </c>
      <c r="G71" s="48">
        <f t="shared" si="18"/>
        <v>6415910.8299999982</v>
      </c>
      <c r="H71" s="56">
        <f t="shared" si="19"/>
        <v>6.321688674327415E-2</v>
      </c>
      <c r="I71" s="4"/>
    </row>
    <row r="72" spans="1:9" x14ac:dyDescent="0.3">
      <c r="A72" s="76" t="s">
        <v>28</v>
      </c>
      <c r="B72" s="76"/>
      <c r="C72" s="76"/>
      <c r="D72" s="73">
        <f>+D73+D74+D78</f>
        <v>341697481.44</v>
      </c>
      <c r="E72" s="27">
        <v>303834253.93000001</v>
      </c>
      <c r="F72" s="58">
        <f t="shared" si="17"/>
        <v>5.5459562851035642E-2</v>
      </c>
      <c r="G72" s="48">
        <f t="shared" si="18"/>
        <v>37863227.50999999</v>
      </c>
      <c r="H72" s="56">
        <f t="shared" si="19"/>
        <v>0.12461803440609844</v>
      </c>
      <c r="I72" s="4"/>
    </row>
    <row r="73" spans="1:9" x14ac:dyDescent="0.3">
      <c r="A73" s="76" t="s">
        <v>27</v>
      </c>
      <c r="B73" s="76"/>
      <c r="C73" s="76"/>
      <c r="D73" s="73">
        <v>38190863.120000005</v>
      </c>
      <c r="E73" s="27">
        <v>19784497.859999999</v>
      </c>
      <c r="F73" s="58">
        <f t="shared" si="17"/>
        <v>6.1986075068886804E-3</v>
      </c>
      <c r="G73" s="48">
        <f t="shared" si="18"/>
        <v>18406365.260000005</v>
      </c>
      <c r="H73" s="56">
        <f>G73/E73</f>
        <v>0.93034280628439492</v>
      </c>
      <c r="I73" s="4"/>
    </row>
    <row r="74" spans="1:9" x14ac:dyDescent="0.3">
      <c r="A74" s="76" t="s">
        <v>13</v>
      </c>
      <c r="B74" s="76"/>
      <c r="C74" s="76"/>
      <c r="D74" s="73">
        <v>302561503.19999999</v>
      </c>
      <c r="E74" s="27">
        <v>283588317.25999999</v>
      </c>
      <c r="F74" s="58">
        <f t="shared" si="17"/>
        <v>4.9107557457869863E-2</v>
      </c>
      <c r="G74" s="48">
        <f t="shared" si="18"/>
        <v>18973185.939999998</v>
      </c>
      <c r="H74" s="56">
        <f t="shared" si="19"/>
        <v>6.6903975887712491E-2</v>
      </c>
      <c r="I74" s="4"/>
    </row>
    <row r="75" spans="1:9" x14ac:dyDescent="0.3">
      <c r="A75" s="17"/>
      <c r="B75" s="17"/>
      <c r="C75" s="17" t="s">
        <v>14</v>
      </c>
      <c r="D75" s="73">
        <v>13627080.42</v>
      </c>
      <c r="E75" s="27">
        <v>7172995.4299999997</v>
      </c>
      <c r="F75" s="58">
        <f t="shared" si="17"/>
        <v>2.2117573704206906E-3</v>
      </c>
      <c r="G75" s="48">
        <f t="shared" si="18"/>
        <v>6454084.9900000002</v>
      </c>
      <c r="H75" s="56">
        <f t="shared" si="19"/>
        <v>0.8997754219954941</v>
      </c>
      <c r="I75" s="4"/>
    </row>
    <row r="76" spans="1:9" x14ac:dyDescent="0.3">
      <c r="A76" s="17"/>
      <c r="B76" s="17"/>
      <c r="C76" s="17" t="s">
        <v>15</v>
      </c>
      <c r="D76" s="73">
        <v>22189528.359999999</v>
      </c>
      <c r="E76" s="27">
        <v>11447018.359999999</v>
      </c>
      <c r="F76" s="58">
        <f t="shared" si="17"/>
        <v>3.6014943321504918E-3</v>
      </c>
      <c r="G76" s="48">
        <f t="shared" si="18"/>
        <v>10742510</v>
      </c>
      <c r="H76" s="56">
        <f t="shared" si="19"/>
        <v>0.9384548589122732</v>
      </c>
      <c r="I76" s="4"/>
    </row>
    <row r="77" spans="1:9" x14ac:dyDescent="0.3">
      <c r="A77" s="76" t="s">
        <v>16</v>
      </c>
      <c r="B77" s="76"/>
      <c r="C77" s="76"/>
      <c r="D77" s="73">
        <v>266744894.41999999</v>
      </c>
      <c r="E77" s="27">
        <v>264968303.47</v>
      </c>
      <c r="F77" s="58">
        <f t="shared" si="17"/>
        <v>4.3294305755298683E-2</v>
      </c>
      <c r="G77" s="48">
        <f t="shared" si="18"/>
        <v>1776590.9499999881</v>
      </c>
      <c r="H77" s="56">
        <f t="shared" si="19"/>
        <v>6.704918764750047E-3</v>
      </c>
      <c r="I77" s="4"/>
    </row>
    <row r="78" spans="1:9" ht="18" thickBot="1" x14ac:dyDescent="0.35">
      <c r="A78" s="17"/>
      <c r="B78" s="17"/>
      <c r="C78" s="17" t="s">
        <v>17</v>
      </c>
      <c r="D78" s="73">
        <v>945115.12</v>
      </c>
      <c r="E78" s="27">
        <v>461438.81</v>
      </c>
      <c r="F78" s="58">
        <f t="shared" si="17"/>
        <v>1.533978862770985E-4</v>
      </c>
      <c r="G78" s="48">
        <f t="shared" si="18"/>
        <v>483676.31</v>
      </c>
      <c r="H78" s="56">
        <f t="shared" si="19"/>
        <v>1.0481916551405808</v>
      </c>
      <c r="I78" s="4"/>
    </row>
    <row r="79" spans="1:9" ht="18.75" thickTop="1" thickBot="1" x14ac:dyDescent="0.35">
      <c r="A79" s="4"/>
      <c r="B79" s="4"/>
      <c r="C79" s="4"/>
      <c r="D79" s="29" t="s">
        <v>25</v>
      </c>
      <c r="E79" s="29" t="s">
        <v>25</v>
      </c>
      <c r="F79" s="42"/>
      <c r="G79" s="43"/>
      <c r="H79" s="47"/>
      <c r="I79" s="4"/>
    </row>
    <row r="80" spans="1:9" ht="18" thickTop="1" x14ac:dyDescent="0.3">
      <c r="B80" s="4"/>
      <c r="C80" s="15" t="s">
        <v>75</v>
      </c>
      <c r="D80" s="75">
        <f>+D81+D90+D94+D89</f>
        <v>1094358885184.4501</v>
      </c>
      <c r="E80" s="18">
        <v>1062302308561.65</v>
      </c>
      <c r="F80" s="58">
        <f>D80/D$80</f>
        <v>1</v>
      </c>
      <c r="G80" s="48">
        <f t="shared" ref="G80:G94" si="20">D80-E80</f>
        <v>32056576622.800049</v>
      </c>
      <c r="H80" s="56">
        <f t="shared" ref="H80:H94" si="21">G80/E80</f>
        <v>3.0176510362859357E-2</v>
      </c>
      <c r="I80" s="4"/>
    </row>
    <row r="81" spans="1:9" x14ac:dyDescent="0.3">
      <c r="A81" s="76" t="s">
        <v>29</v>
      </c>
      <c r="B81" s="76"/>
      <c r="C81" s="76"/>
      <c r="D81" s="75">
        <f>+SUM(D82:D88)</f>
        <v>865930645656.03003</v>
      </c>
      <c r="E81" s="18">
        <v>841269765446.21997</v>
      </c>
      <c r="F81" s="58">
        <f t="shared" ref="F81:F94" si="22">D81/D$80</f>
        <v>0.79126752419073265</v>
      </c>
      <c r="G81" s="48">
        <f t="shared" si="20"/>
        <v>24660880209.810059</v>
      </c>
      <c r="H81" s="56">
        <f t="shared" si="21"/>
        <v>2.9313879117870853E-2</v>
      </c>
      <c r="I81" s="4"/>
    </row>
    <row r="82" spans="1:9" x14ac:dyDescent="0.3">
      <c r="A82" s="17"/>
      <c r="B82" s="17"/>
      <c r="C82" s="17" t="s">
        <v>6</v>
      </c>
      <c r="D82" s="75">
        <v>12003026849.23</v>
      </c>
      <c r="E82" s="18">
        <v>11006684150.74</v>
      </c>
      <c r="F82" s="58">
        <f t="shared" si="22"/>
        <v>1.0968090095240498E-2</v>
      </c>
      <c r="G82" s="48">
        <f t="shared" si="20"/>
        <v>996342698.48999977</v>
      </c>
      <c r="H82" s="56">
        <f t="shared" si="21"/>
        <v>9.0521603495182859E-2</v>
      </c>
      <c r="I82" s="4"/>
    </row>
    <row r="83" spans="1:9" x14ac:dyDescent="0.3">
      <c r="A83" s="76" t="s">
        <v>7</v>
      </c>
      <c r="B83" s="76"/>
      <c r="C83" s="76"/>
      <c r="D83" s="75">
        <v>208397519562.78</v>
      </c>
      <c r="E83" s="18">
        <v>202635258821.14999</v>
      </c>
      <c r="F83" s="58">
        <f t="shared" si="22"/>
        <v>0.19042886422734656</v>
      </c>
      <c r="G83" s="48">
        <f t="shared" si="20"/>
        <v>5762260741.6300049</v>
      </c>
      <c r="H83" s="56">
        <f t="shared" si="21"/>
        <v>2.8436614511968491E-2</v>
      </c>
      <c r="I83" s="4"/>
    </row>
    <row r="84" spans="1:9" x14ac:dyDescent="0.3">
      <c r="A84" s="17"/>
      <c r="B84" s="17"/>
      <c r="C84" s="17" t="s">
        <v>8</v>
      </c>
      <c r="D84" s="75">
        <v>7159208796.2799997</v>
      </c>
      <c r="E84" s="18">
        <v>6507577039.9700003</v>
      </c>
      <c r="F84" s="58">
        <f t="shared" si="22"/>
        <v>6.5419204734407967E-3</v>
      </c>
      <c r="G84" s="48">
        <f t="shared" si="20"/>
        <v>651631756.30999947</v>
      </c>
      <c r="H84" s="56">
        <f t="shared" si="21"/>
        <v>0.10013431301813731</v>
      </c>
      <c r="I84" s="4"/>
    </row>
    <row r="85" spans="1:9" x14ac:dyDescent="0.3">
      <c r="A85" s="76" t="s">
        <v>9</v>
      </c>
      <c r="B85" s="76"/>
      <c r="C85" s="76"/>
      <c r="D85" s="75">
        <v>296747987706.94</v>
      </c>
      <c r="E85" s="18">
        <v>289077199883.92999</v>
      </c>
      <c r="F85" s="58">
        <f t="shared" si="22"/>
        <v>0.27116149164990261</v>
      </c>
      <c r="G85" s="48">
        <f t="shared" si="20"/>
        <v>7670787823.0100098</v>
      </c>
      <c r="H85" s="56">
        <f t="shared" si="21"/>
        <v>2.6535430072278193E-2</v>
      </c>
      <c r="I85" s="4"/>
    </row>
    <row r="86" spans="1:9" x14ac:dyDescent="0.3">
      <c r="A86" s="76" t="s">
        <v>10</v>
      </c>
      <c r="B86" s="76"/>
      <c r="C86" s="76"/>
      <c r="D86" s="75">
        <v>148820845176.48999</v>
      </c>
      <c r="E86" s="18">
        <v>144839629778.56</v>
      </c>
      <c r="F86" s="58">
        <f t="shared" si="22"/>
        <v>0.13598906829491023</v>
      </c>
      <c r="G86" s="48">
        <f t="shared" si="20"/>
        <v>3981215397.9299927</v>
      </c>
      <c r="H86" s="56">
        <f t="shared" si="21"/>
        <v>2.748705864559808E-2</v>
      </c>
      <c r="I86" s="4"/>
    </row>
    <row r="87" spans="1:9" x14ac:dyDescent="0.3">
      <c r="A87" s="76" t="s">
        <v>11</v>
      </c>
      <c r="B87" s="76"/>
      <c r="C87" s="76"/>
      <c r="D87" s="75">
        <v>8359289496.1099997</v>
      </c>
      <c r="E87" s="18">
        <v>8163960783.1999998</v>
      </c>
      <c r="F87" s="58">
        <f t="shared" si="22"/>
        <v>7.6385266380882659E-3</v>
      </c>
      <c r="G87" s="48">
        <f t="shared" si="20"/>
        <v>195328712.90999985</v>
      </c>
      <c r="H87" s="56">
        <f t="shared" si="21"/>
        <v>2.3925728956458499E-2</v>
      </c>
      <c r="I87" s="4"/>
    </row>
    <row r="88" spans="1:9" x14ac:dyDescent="0.3">
      <c r="A88" s="76" t="s">
        <v>12</v>
      </c>
      <c r="B88" s="76"/>
      <c r="C88" s="76"/>
      <c r="D88" s="75">
        <v>184442768068.20001</v>
      </c>
      <c r="E88" s="18">
        <v>179039454988.67001</v>
      </c>
      <c r="F88" s="58">
        <f t="shared" si="22"/>
        <v>0.16853956281180363</v>
      </c>
      <c r="G88" s="48">
        <f t="shared" si="20"/>
        <v>5403313079.5299988</v>
      </c>
      <c r="H88" s="56">
        <f t="shared" si="21"/>
        <v>3.0179454466457863E-2</v>
      </c>
      <c r="I88" s="4"/>
    </row>
    <row r="89" spans="1:9" x14ac:dyDescent="0.3">
      <c r="A89" s="76" t="s">
        <v>20</v>
      </c>
      <c r="B89" s="76"/>
      <c r="C89" s="76"/>
      <c r="D89" s="75">
        <v>63773890992.510002</v>
      </c>
      <c r="E89" s="18">
        <v>61825342078.019997</v>
      </c>
      <c r="F89" s="58">
        <f t="shared" si="22"/>
        <v>5.8275116011655678E-2</v>
      </c>
      <c r="G89" s="48">
        <f t="shared" si="20"/>
        <v>1948548914.4900055</v>
      </c>
      <c r="H89" s="56">
        <f t="shared" si="21"/>
        <v>3.1516993663068614E-2</v>
      </c>
      <c r="I89" s="4"/>
    </row>
    <row r="90" spans="1:9" x14ac:dyDescent="0.3">
      <c r="A90" s="76" t="s">
        <v>13</v>
      </c>
      <c r="B90" s="76"/>
      <c r="C90" s="76"/>
      <c r="D90" s="75">
        <f>+SUM(D91:D93)</f>
        <v>164566058907.39001</v>
      </c>
      <c r="E90" s="18">
        <v>45200909353.800003</v>
      </c>
      <c r="F90" s="58">
        <f t="shared" si="22"/>
        <v>0.15037668276403954</v>
      </c>
      <c r="G90" s="48">
        <f t="shared" si="20"/>
        <v>119365149553.59001</v>
      </c>
      <c r="H90" s="56">
        <f t="shared" si="21"/>
        <v>2.6407687646123668</v>
      </c>
      <c r="I90" s="4"/>
    </row>
    <row r="91" spans="1:9" x14ac:dyDescent="0.3">
      <c r="A91" s="76" t="s">
        <v>30</v>
      </c>
      <c r="B91" s="76"/>
      <c r="C91" s="76"/>
      <c r="D91" s="75">
        <v>26530656264.799999</v>
      </c>
      <c r="E91" s="18">
        <v>25585005738.82</v>
      </c>
      <c r="F91" s="58">
        <f t="shared" si="22"/>
        <v>2.4243103998126132E-2</v>
      </c>
      <c r="G91" s="48">
        <f t="shared" si="20"/>
        <v>945650525.97999954</v>
      </c>
      <c r="H91" s="56">
        <f t="shared" si="21"/>
        <v>3.6961122293014334E-2</v>
      </c>
      <c r="I91" s="4"/>
    </row>
    <row r="92" spans="1:9" x14ac:dyDescent="0.3">
      <c r="A92" s="76" t="s">
        <v>31</v>
      </c>
      <c r="B92" s="76"/>
      <c r="C92" s="76"/>
      <c r="D92" s="75">
        <v>19812639899.029999</v>
      </c>
      <c r="E92" s="18">
        <v>19615903614.98</v>
      </c>
      <c r="F92" s="58">
        <f t="shared" si="22"/>
        <v>1.8104335028714693E-2</v>
      </c>
      <c r="G92" s="48">
        <f t="shared" si="20"/>
        <v>196736284.04999924</v>
      </c>
      <c r="H92" s="56">
        <f t="shared" si="21"/>
        <v>1.0029427545706252E-2</v>
      </c>
      <c r="I92" s="4"/>
    </row>
    <row r="93" spans="1:9" ht="18.75" x14ac:dyDescent="0.3">
      <c r="A93" s="76" t="s">
        <v>47</v>
      </c>
      <c r="B93" s="76"/>
      <c r="C93" s="76"/>
      <c r="D93" s="75">
        <v>118222762743.56</v>
      </c>
      <c r="E93" s="18">
        <v>113918511892.86</v>
      </c>
      <c r="F93" s="58">
        <f t="shared" si="22"/>
        <v>0.10802924373719869</v>
      </c>
      <c r="G93" s="48">
        <f t="shared" si="20"/>
        <v>4304250850.6999969</v>
      </c>
      <c r="H93" s="56">
        <f t="shared" si="21"/>
        <v>3.7783594423601068E-2</v>
      </c>
      <c r="I93" s="4"/>
    </row>
    <row r="94" spans="1:9" ht="19.5" thickBot="1" x14ac:dyDescent="0.35">
      <c r="A94" s="76" t="s">
        <v>48</v>
      </c>
      <c r="B94" s="76"/>
      <c r="C94" s="76"/>
      <c r="D94" s="75">
        <v>88289628.519999996</v>
      </c>
      <c r="E94" s="18">
        <v>87779790.75</v>
      </c>
      <c r="F94" s="58">
        <f t="shared" si="22"/>
        <v>8.0677033572144034E-5</v>
      </c>
      <c r="G94" s="48">
        <f t="shared" si="20"/>
        <v>509837.76999999583</v>
      </c>
      <c r="H94" s="56">
        <f t="shared" si="21"/>
        <v>5.8081451965638891E-3</v>
      </c>
      <c r="I94" s="4"/>
    </row>
    <row r="95" spans="1:9" ht="18.75" thickTop="1" thickBot="1" x14ac:dyDescent="0.35">
      <c r="A95" s="4"/>
      <c r="B95" s="4"/>
      <c r="C95" s="4"/>
      <c r="D95" s="26"/>
      <c r="E95" s="26"/>
      <c r="F95" s="46"/>
      <c r="G95" s="43"/>
      <c r="H95" s="47"/>
      <c r="I95" s="4"/>
    </row>
    <row r="96" spans="1:9" ht="19.5" thickTop="1" x14ac:dyDescent="0.3">
      <c r="B96" s="4"/>
      <c r="C96" s="15" t="s">
        <v>70</v>
      </c>
      <c r="D96" s="30"/>
      <c r="E96" s="30"/>
      <c r="F96" s="45"/>
      <c r="G96" s="48"/>
      <c r="H96" s="49"/>
      <c r="I96" s="4"/>
    </row>
    <row r="97" spans="1:9" ht="18.75" x14ac:dyDescent="0.3">
      <c r="A97" s="76" t="s">
        <v>49</v>
      </c>
      <c r="B97" s="76"/>
      <c r="C97" s="76"/>
      <c r="D97" s="74">
        <v>7.17E-2</v>
      </c>
      <c r="E97" s="31">
        <v>6.0999999999999999E-2</v>
      </c>
      <c r="F97" s="45" t="s">
        <v>18</v>
      </c>
      <c r="G97" s="59">
        <f>D97-E97</f>
        <v>1.0700000000000001E-2</v>
      </c>
      <c r="H97" s="56">
        <f>G97/E97</f>
        <v>0.17540983606557378</v>
      </c>
      <c r="I97" s="4"/>
    </row>
    <row r="98" spans="1:9" x14ac:dyDescent="0.3">
      <c r="A98" s="17"/>
      <c r="B98" s="17"/>
      <c r="C98" s="17" t="s">
        <v>6</v>
      </c>
      <c r="D98" s="74">
        <v>6.9773479862573318E-2</v>
      </c>
      <c r="E98" s="31">
        <v>6.9800000000000001E-2</v>
      </c>
      <c r="F98" s="45" t="s">
        <v>18</v>
      </c>
      <c r="G98" s="59">
        <f t="shared" ref="G98:G108" si="23">D98-E98</f>
        <v>-2.6520137426683243E-5</v>
      </c>
      <c r="H98" s="56">
        <f t="shared" ref="H98:H108" si="24">G98/E98</f>
        <v>-3.7994466227339889E-4</v>
      </c>
      <c r="I98" s="4"/>
    </row>
    <row r="99" spans="1:9" x14ac:dyDescent="0.3">
      <c r="A99" s="76" t="s">
        <v>7</v>
      </c>
      <c r="B99" s="76"/>
      <c r="C99" s="76"/>
      <c r="D99" s="74">
        <v>6.5137798092420818E-2</v>
      </c>
      <c r="E99" s="31">
        <v>5.6399999999999999E-2</v>
      </c>
      <c r="F99" s="45" t="s">
        <v>18</v>
      </c>
      <c r="G99" s="59">
        <f t="shared" si="23"/>
        <v>8.737798092420819E-3</v>
      </c>
      <c r="H99" s="56">
        <f t="shared" si="24"/>
        <v>0.15492549809256773</v>
      </c>
      <c r="I99" s="4"/>
    </row>
    <row r="100" spans="1:9" x14ac:dyDescent="0.3">
      <c r="A100" s="17"/>
      <c r="B100" s="17"/>
      <c r="C100" s="17" t="s">
        <v>8</v>
      </c>
      <c r="D100" s="74">
        <v>8.6142265049501621E-2</v>
      </c>
      <c r="E100" s="31">
        <v>7.3400000000000007E-2</v>
      </c>
      <c r="F100" s="45" t="s">
        <v>18</v>
      </c>
      <c r="G100" s="59">
        <f t="shared" si="23"/>
        <v>1.2742265049501614E-2</v>
      </c>
      <c r="H100" s="56">
        <f t="shared" si="24"/>
        <v>0.17360034127386392</v>
      </c>
      <c r="I100" s="4"/>
    </row>
    <row r="101" spans="1:9" x14ac:dyDescent="0.3">
      <c r="A101" s="76" t="s">
        <v>9</v>
      </c>
      <c r="B101" s="76"/>
      <c r="C101" s="76"/>
      <c r="D101" s="74">
        <v>6.2833922864710345E-2</v>
      </c>
      <c r="E101" s="31">
        <v>5.1999999999999998E-2</v>
      </c>
      <c r="F101" s="45" t="s">
        <v>18</v>
      </c>
      <c r="G101" s="59">
        <f t="shared" si="23"/>
        <v>1.0833922864710348E-2</v>
      </c>
      <c r="H101" s="56">
        <f t="shared" si="24"/>
        <v>0.208344670475199</v>
      </c>
      <c r="I101" s="4"/>
    </row>
    <row r="102" spans="1:9" x14ac:dyDescent="0.3">
      <c r="A102" s="76" t="s">
        <v>10</v>
      </c>
      <c r="B102" s="76"/>
      <c r="C102" s="76"/>
      <c r="D102" s="74">
        <v>7.2422347421054134E-2</v>
      </c>
      <c r="E102" s="31">
        <v>6.0600000000000001E-2</v>
      </c>
      <c r="F102" s="45" t="s">
        <v>18</v>
      </c>
      <c r="G102" s="59">
        <f t="shared" si="23"/>
        <v>1.1822347421054133E-2</v>
      </c>
      <c r="H102" s="56">
        <f t="shared" si="24"/>
        <v>0.19508824127152033</v>
      </c>
      <c r="I102" s="4"/>
    </row>
    <row r="103" spans="1:9" x14ac:dyDescent="0.3">
      <c r="A103" s="76" t="s">
        <v>11</v>
      </c>
      <c r="B103" s="76"/>
      <c r="C103" s="76"/>
      <c r="D103" s="74">
        <v>6.3901260356709066E-2</v>
      </c>
      <c r="E103" s="31">
        <v>5.7099999999999998E-2</v>
      </c>
      <c r="F103" s="45" t="s">
        <v>18</v>
      </c>
      <c r="G103" s="59">
        <f t="shared" si="23"/>
        <v>6.8012603567090685E-3</v>
      </c>
      <c r="H103" s="56">
        <f t="shared" si="24"/>
        <v>0.11911138978474727</v>
      </c>
      <c r="I103" s="4"/>
    </row>
    <row r="104" spans="1:9" x14ac:dyDescent="0.3">
      <c r="A104" s="76" t="s">
        <v>12</v>
      </c>
      <c r="B104" s="76"/>
      <c r="C104" s="76"/>
      <c r="D104" s="74">
        <v>7.0290331522824268E-2</v>
      </c>
      <c r="E104" s="31">
        <v>5.3100000000000001E-2</v>
      </c>
      <c r="F104" s="45" t="s">
        <v>18</v>
      </c>
      <c r="G104" s="59">
        <f t="shared" si="23"/>
        <v>1.7190331522824266E-2</v>
      </c>
      <c r="H104" s="56">
        <f t="shared" si="24"/>
        <v>0.32373505692701066</v>
      </c>
      <c r="I104" s="4"/>
    </row>
    <row r="105" spans="1:9" x14ac:dyDescent="0.3">
      <c r="A105" s="76" t="s">
        <v>20</v>
      </c>
      <c r="B105" s="76"/>
      <c r="C105" s="76"/>
      <c r="D105" s="74">
        <v>6.9039172791109715E-2</v>
      </c>
      <c r="E105" s="31">
        <v>5.79E-2</v>
      </c>
      <c r="F105" s="45" t="s">
        <v>18</v>
      </c>
      <c r="G105" s="59">
        <f t="shared" si="23"/>
        <v>1.1139172791109715E-2</v>
      </c>
      <c r="H105" s="56">
        <f t="shared" si="24"/>
        <v>0.1923864039915322</v>
      </c>
      <c r="I105" s="4"/>
    </row>
    <row r="106" spans="1:9" x14ac:dyDescent="0.3">
      <c r="A106" s="76" t="s">
        <v>30</v>
      </c>
      <c r="B106" s="76"/>
      <c r="C106" s="76"/>
      <c r="D106" s="74">
        <v>8.4504500788945544E-2</v>
      </c>
      <c r="E106" s="31">
        <v>7.1300000000000002E-2</v>
      </c>
      <c r="F106" s="45" t="s">
        <v>18</v>
      </c>
      <c r="G106" s="59">
        <f t="shared" si="23"/>
        <v>1.3204500788945542E-2</v>
      </c>
      <c r="H106" s="56">
        <f t="shared" si="24"/>
        <v>0.18519636450134</v>
      </c>
      <c r="I106" s="4"/>
    </row>
    <row r="107" spans="1:9" x14ac:dyDescent="0.3">
      <c r="A107" s="76" t="s">
        <v>31</v>
      </c>
      <c r="B107" s="76"/>
      <c r="C107" s="76"/>
      <c r="D107" s="74">
        <v>6.008162208080492E-2</v>
      </c>
      <c r="E107" s="31">
        <v>4.9099999999999998E-2</v>
      </c>
      <c r="F107" s="45" t="s">
        <v>18</v>
      </c>
      <c r="G107" s="59">
        <f t="shared" si="23"/>
        <v>1.0981622080804922E-2</v>
      </c>
      <c r="H107" s="56">
        <f t="shared" si="24"/>
        <v>0.22365829085142408</v>
      </c>
      <c r="I107" s="4"/>
    </row>
    <row r="108" spans="1:9" ht="19.5" thickBot="1" x14ac:dyDescent="0.35">
      <c r="A108" s="76" t="s">
        <v>50</v>
      </c>
      <c r="B108" s="76"/>
      <c r="C108" s="76"/>
      <c r="D108" s="74">
        <v>0.10710000000000001</v>
      </c>
      <c r="E108" s="31">
        <v>0.1045</v>
      </c>
      <c r="F108" s="45" t="s">
        <v>18</v>
      </c>
      <c r="G108" s="59">
        <f t="shared" si="23"/>
        <v>2.600000000000019E-3</v>
      </c>
      <c r="H108" s="56">
        <f t="shared" si="24"/>
        <v>2.4880382775119801E-2</v>
      </c>
      <c r="I108" s="4"/>
    </row>
    <row r="109" spans="1:9" ht="18.75" thickTop="1" thickBot="1" x14ac:dyDescent="0.35">
      <c r="A109" s="4"/>
      <c r="B109" s="4"/>
      <c r="C109" s="4"/>
      <c r="D109" s="26"/>
      <c r="E109" s="26"/>
      <c r="F109" s="46"/>
      <c r="G109" s="43"/>
      <c r="H109" s="47"/>
      <c r="I109" s="4"/>
    </row>
    <row r="110" spans="1:9" ht="18.75" customHeight="1" thickTop="1" x14ac:dyDescent="0.3">
      <c r="B110" s="4"/>
      <c r="C110" s="15" t="s">
        <v>67</v>
      </c>
      <c r="D110" s="30"/>
      <c r="E110" s="30"/>
      <c r="F110" s="45"/>
      <c r="G110" s="48"/>
      <c r="H110" s="50"/>
      <c r="I110" s="4"/>
    </row>
    <row r="111" spans="1:9" x14ac:dyDescent="0.3">
      <c r="A111" s="78" t="s">
        <v>32</v>
      </c>
      <c r="B111" s="78"/>
      <c r="C111" s="78"/>
      <c r="D111" s="75">
        <v>22881</v>
      </c>
      <c r="E111" s="18">
        <v>22538</v>
      </c>
      <c r="F111" s="45" t="s">
        <v>18</v>
      </c>
      <c r="G111" s="48">
        <f t="shared" ref="G111:G112" si="25">D111-E111</f>
        <v>343</v>
      </c>
      <c r="H111" s="56">
        <f t="shared" ref="H111:H112" si="26">G111/E111</f>
        <v>1.5218741680717011E-2</v>
      </c>
      <c r="I111" s="4"/>
    </row>
    <row r="112" spans="1:9" ht="18" thickBot="1" x14ac:dyDescent="0.35">
      <c r="A112" s="78" t="s">
        <v>33</v>
      </c>
      <c r="B112" s="78"/>
      <c r="C112" s="78"/>
      <c r="D112" s="75">
        <v>15402</v>
      </c>
      <c r="E112" s="18">
        <v>15150</v>
      </c>
      <c r="F112" s="45" t="s">
        <v>18</v>
      </c>
      <c r="G112" s="48">
        <f t="shared" si="25"/>
        <v>252</v>
      </c>
      <c r="H112" s="56">
        <f t="shared" si="26"/>
        <v>1.6633663366336635E-2</v>
      </c>
      <c r="I112" s="4"/>
    </row>
    <row r="113" spans="1:9" ht="18.75" thickTop="1" thickBot="1" x14ac:dyDescent="0.35">
      <c r="A113" s="32"/>
      <c r="B113" s="32"/>
      <c r="C113" s="32"/>
      <c r="D113" s="26"/>
      <c r="E113" s="26"/>
      <c r="F113" s="51"/>
      <c r="G113" s="43"/>
      <c r="H113" s="44"/>
      <c r="I113" s="4"/>
    </row>
    <row r="114" spans="1:9" ht="18" thickTop="1" x14ac:dyDescent="0.3">
      <c r="B114" s="4"/>
      <c r="C114" s="15" t="s">
        <v>72</v>
      </c>
      <c r="D114" s="30"/>
      <c r="E114" s="30"/>
      <c r="F114" s="45"/>
      <c r="G114" s="48"/>
      <c r="H114" s="50"/>
      <c r="I114" s="4"/>
    </row>
    <row r="115" spans="1:9" x14ac:dyDescent="0.3">
      <c r="A115" s="78" t="s">
        <v>32</v>
      </c>
      <c r="B115" s="78"/>
      <c r="C115" s="78"/>
      <c r="D115" s="18">
        <v>36261</v>
      </c>
      <c r="E115" s="18">
        <v>34656</v>
      </c>
      <c r="F115" s="45" t="s">
        <v>18</v>
      </c>
      <c r="G115" s="48">
        <f t="shared" ref="G115:G116" si="27">D115-E115</f>
        <v>1605</v>
      </c>
      <c r="H115" s="56">
        <f t="shared" ref="H115:H116" si="28">G115/E115</f>
        <v>4.6312326869806096E-2</v>
      </c>
      <c r="I115" s="4"/>
    </row>
    <row r="116" spans="1:9" ht="18" thickBot="1" x14ac:dyDescent="0.35">
      <c r="A116" s="78" t="s">
        <v>33</v>
      </c>
      <c r="B116" s="78"/>
      <c r="C116" s="78"/>
      <c r="D116" s="18">
        <v>13228</v>
      </c>
      <c r="E116" s="18">
        <v>12827</v>
      </c>
      <c r="F116" s="45" t="s">
        <v>18</v>
      </c>
      <c r="G116" s="48">
        <f t="shared" si="27"/>
        <v>401</v>
      </c>
      <c r="H116" s="56">
        <f t="shared" si="28"/>
        <v>3.1262181336243859E-2</v>
      </c>
      <c r="I116" s="4"/>
    </row>
    <row r="117" spans="1:9" ht="18.75" thickTop="1" thickBot="1" x14ac:dyDescent="0.35">
      <c r="A117" s="4"/>
      <c r="B117" s="4"/>
      <c r="C117" s="32"/>
      <c r="D117" s="9"/>
      <c r="E117" s="9"/>
      <c r="F117" s="51"/>
      <c r="G117" s="43"/>
      <c r="H117" s="44"/>
      <c r="I117" s="4"/>
    </row>
    <row r="118" spans="1:9" ht="18" thickTop="1" x14ac:dyDescent="0.3">
      <c r="B118" s="4"/>
      <c r="C118" s="15" t="s">
        <v>68</v>
      </c>
      <c r="D118" s="33"/>
      <c r="E118" s="33"/>
      <c r="F118" s="52"/>
      <c r="G118" s="53"/>
      <c r="H118" s="52"/>
      <c r="I118" s="4"/>
    </row>
    <row r="119" spans="1:9" x14ac:dyDescent="0.3">
      <c r="A119" s="78" t="s">
        <v>34</v>
      </c>
      <c r="B119" s="78"/>
      <c r="C119" s="78"/>
      <c r="D119" s="84">
        <v>217176</v>
      </c>
      <c r="E119" s="34">
        <v>212634</v>
      </c>
      <c r="F119" s="45" t="s">
        <v>18</v>
      </c>
      <c r="G119" s="48">
        <f t="shared" ref="G119:G122" si="29">D119-E119</f>
        <v>4542</v>
      </c>
      <c r="H119" s="56">
        <f t="shared" ref="H119:H122" si="30">G119/E119</f>
        <v>2.1360647873811339E-2</v>
      </c>
      <c r="I119" s="4"/>
    </row>
    <row r="120" spans="1:9" x14ac:dyDescent="0.3">
      <c r="A120" s="78" t="s">
        <v>35</v>
      </c>
      <c r="B120" s="78"/>
      <c r="C120" s="78"/>
      <c r="D120" s="75">
        <v>47</v>
      </c>
      <c r="E120" s="18">
        <v>47</v>
      </c>
      <c r="F120" s="45" t="s">
        <v>18</v>
      </c>
      <c r="G120" s="48">
        <f t="shared" si="29"/>
        <v>0</v>
      </c>
      <c r="H120" s="56">
        <f t="shared" si="30"/>
        <v>0</v>
      </c>
      <c r="I120" s="4"/>
    </row>
    <row r="121" spans="1:9" x14ac:dyDescent="0.3">
      <c r="A121" s="78" t="s">
        <v>36</v>
      </c>
      <c r="B121" s="78"/>
      <c r="C121" s="78"/>
      <c r="D121" s="75">
        <v>206548</v>
      </c>
      <c r="E121" s="18">
        <v>202023</v>
      </c>
      <c r="F121" s="45" t="s">
        <v>18</v>
      </c>
      <c r="G121" s="48">
        <f t="shared" si="29"/>
        <v>4525</v>
      </c>
      <c r="H121" s="56">
        <f t="shared" si="30"/>
        <v>2.2398439781609023E-2</v>
      </c>
      <c r="I121" s="4"/>
    </row>
    <row r="122" spans="1:9" x14ac:dyDescent="0.3">
      <c r="A122" s="15"/>
      <c r="B122" s="15"/>
      <c r="C122" s="15" t="s">
        <v>37</v>
      </c>
      <c r="D122" s="75">
        <v>42228494211.049995</v>
      </c>
      <c r="E122" s="18">
        <v>40944250771.959999</v>
      </c>
      <c r="F122" s="54" t="s">
        <v>18</v>
      </c>
      <c r="G122" s="48">
        <f t="shared" si="29"/>
        <v>1284243439.0899963</v>
      </c>
      <c r="H122" s="56">
        <f t="shared" si="30"/>
        <v>3.1365659766071224E-2</v>
      </c>
      <c r="I122" s="4"/>
    </row>
    <row r="123" spans="1:9" x14ac:dyDescent="0.3">
      <c r="A123" s="37" t="s">
        <v>38</v>
      </c>
      <c r="B123" s="37"/>
      <c r="C123" s="37"/>
      <c r="D123" s="71"/>
      <c r="E123" s="71"/>
      <c r="F123" s="37"/>
      <c r="G123" s="37"/>
      <c r="H123" s="37"/>
      <c r="I123" s="4"/>
    </row>
    <row r="124" spans="1:9" ht="15.75" customHeight="1" thickBot="1" x14ac:dyDescent="0.35">
      <c r="A124" s="83" t="s">
        <v>76</v>
      </c>
      <c r="B124" s="37"/>
      <c r="C124" s="37"/>
      <c r="D124" s="37"/>
      <c r="E124" s="37"/>
      <c r="F124" s="37"/>
      <c r="G124" s="37"/>
      <c r="H124" s="37"/>
      <c r="I124" s="4"/>
    </row>
    <row r="125" spans="1:9" ht="18.75" thickTop="1" thickBot="1" x14ac:dyDescent="0.35">
      <c r="A125" s="60" t="s">
        <v>56</v>
      </c>
      <c r="B125" s="61"/>
      <c r="C125" s="61"/>
      <c r="D125" s="61"/>
      <c r="E125" s="62"/>
      <c r="F125" s="61"/>
      <c r="G125" s="61"/>
      <c r="H125" s="63"/>
    </row>
    <row r="126" spans="1:9" ht="19.5" thickTop="1" x14ac:dyDescent="0.3">
      <c r="A126" s="81" t="s">
        <v>57</v>
      </c>
      <c r="B126" s="81"/>
      <c r="C126" s="81"/>
      <c r="D126" s="81"/>
      <c r="E126" s="81"/>
      <c r="F126" s="81"/>
      <c r="G126" s="81"/>
      <c r="H126" s="81"/>
      <c r="I126" s="35"/>
    </row>
    <row r="127" spans="1:9" x14ac:dyDescent="0.3">
      <c r="A127" s="81" t="s">
        <v>58</v>
      </c>
      <c r="B127" s="81"/>
      <c r="C127" s="81"/>
      <c r="D127" s="81"/>
      <c r="E127" s="81"/>
      <c r="F127" s="81"/>
      <c r="G127" s="81"/>
      <c r="H127" s="81"/>
      <c r="I127" s="36"/>
    </row>
    <row r="128" spans="1:9" x14ac:dyDescent="0.3">
      <c r="A128" s="80" t="s">
        <v>59</v>
      </c>
      <c r="B128" s="80"/>
      <c r="C128" s="80"/>
      <c r="D128" s="80"/>
      <c r="E128" s="80"/>
      <c r="F128" s="80"/>
      <c r="G128" s="80"/>
      <c r="H128" s="80"/>
    </row>
    <row r="129" spans="1:8" ht="23.25" customHeight="1" x14ac:dyDescent="0.3">
      <c r="A129" s="82" t="s">
        <v>60</v>
      </c>
      <c r="B129" s="82"/>
      <c r="C129" s="82"/>
      <c r="D129" s="82"/>
      <c r="E129" s="82"/>
      <c r="F129" s="82"/>
      <c r="G129" s="82"/>
      <c r="H129" s="82"/>
    </row>
    <row r="130" spans="1:8" ht="23.25" customHeight="1" x14ac:dyDescent="0.3">
      <c r="A130" s="82" t="s">
        <v>61</v>
      </c>
      <c r="B130" s="82"/>
      <c r="C130" s="82"/>
      <c r="D130" s="82"/>
      <c r="E130" s="82"/>
      <c r="F130" s="82"/>
      <c r="G130" s="82"/>
      <c r="H130" s="82"/>
    </row>
    <row r="131" spans="1:8" x14ac:dyDescent="0.3">
      <c r="A131" s="82" t="s">
        <v>62</v>
      </c>
      <c r="B131" s="82"/>
      <c r="C131" s="82"/>
      <c r="D131" s="82"/>
      <c r="E131" s="82"/>
      <c r="F131" s="82"/>
      <c r="G131" s="82"/>
      <c r="H131" s="82"/>
    </row>
    <row r="132" spans="1:8" x14ac:dyDescent="0.3">
      <c r="A132" s="80" t="s">
        <v>63</v>
      </c>
      <c r="B132" s="80"/>
      <c r="C132" s="80"/>
      <c r="D132" s="80"/>
      <c r="E132" s="80"/>
      <c r="F132" s="80"/>
      <c r="G132" s="80"/>
      <c r="H132" s="80"/>
    </row>
    <row r="133" spans="1:8" x14ac:dyDescent="0.3">
      <c r="A133" s="80" t="s">
        <v>64</v>
      </c>
      <c r="B133" s="80"/>
      <c r="C133" s="80"/>
      <c r="D133" s="80"/>
      <c r="E133" s="80"/>
      <c r="F133" s="80"/>
      <c r="G133" s="80"/>
      <c r="H133" s="80"/>
    </row>
    <row r="134" spans="1:8" x14ac:dyDescent="0.3">
      <c r="A134" s="80" t="s">
        <v>65</v>
      </c>
      <c r="B134" s="80"/>
      <c r="C134" s="80"/>
      <c r="D134" s="80"/>
      <c r="E134" s="80"/>
      <c r="F134" s="80"/>
      <c r="G134" s="80"/>
      <c r="H134" s="80"/>
    </row>
    <row r="135" spans="1:8" x14ac:dyDescent="0.3">
      <c r="A135" s="80" t="s">
        <v>66</v>
      </c>
      <c r="B135" s="80"/>
      <c r="C135" s="80"/>
      <c r="D135" s="80"/>
      <c r="E135" s="80"/>
      <c r="F135" s="80"/>
      <c r="G135" s="80"/>
      <c r="H135" s="64"/>
    </row>
    <row r="136" spans="1:8" x14ac:dyDescent="0.3">
      <c r="A136" s="65" t="s">
        <v>51</v>
      </c>
      <c r="B136" s="66"/>
      <c r="C136" s="66"/>
      <c r="D136" s="66"/>
      <c r="E136" s="66"/>
      <c r="F136" s="66"/>
      <c r="G136" s="66"/>
      <c r="H136" s="67"/>
    </row>
    <row r="137" spans="1:8" x14ac:dyDescent="0.3">
      <c r="A137" s="68" t="s">
        <v>52</v>
      </c>
      <c r="B137" s="68"/>
      <c r="C137" s="68"/>
      <c r="D137" s="68"/>
      <c r="E137" s="68"/>
      <c r="F137" s="68"/>
      <c r="G137" s="68"/>
      <c r="H137" s="68"/>
    </row>
  </sheetData>
  <mergeCells count="79">
    <mergeCell ref="A134:H134"/>
    <mergeCell ref="A135:G135"/>
    <mergeCell ref="A129:H129"/>
    <mergeCell ref="A130:H130"/>
    <mergeCell ref="A131:H131"/>
    <mergeCell ref="A132:H132"/>
    <mergeCell ref="A133:H133"/>
    <mergeCell ref="A128:H128"/>
    <mergeCell ref="A107:C107"/>
    <mergeCell ref="A108:C108"/>
    <mergeCell ref="A111:C111"/>
    <mergeCell ref="A112:C112"/>
    <mergeCell ref="A115:C115"/>
    <mergeCell ref="A116:C116"/>
    <mergeCell ref="A119:C119"/>
    <mergeCell ref="A120:C120"/>
    <mergeCell ref="A121:C121"/>
    <mergeCell ref="A126:H126"/>
    <mergeCell ref="A127:H127"/>
    <mergeCell ref="A106:C106"/>
    <mergeCell ref="A91:C91"/>
    <mergeCell ref="A92:C92"/>
    <mergeCell ref="A93:C93"/>
    <mergeCell ref="A94:C94"/>
    <mergeCell ref="A97:C97"/>
    <mergeCell ref="A99:C99"/>
    <mergeCell ref="A101:C101"/>
    <mergeCell ref="A102:C102"/>
    <mergeCell ref="A103:C103"/>
    <mergeCell ref="A104:C104"/>
    <mergeCell ref="A105:C105"/>
    <mergeCell ref="A90:C90"/>
    <mergeCell ref="A72:C72"/>
    <mergeCell ref="A73:C73"/>
    <mergeCell ref="A74:C74"/>
    <mergeCell ref="A77:C77"/>
    <mergeCell ref="A81:C81"/>
    <mergeCell ref="A83:C83"/>
    <mergeCell ref="A85:C85"/>
    <mergeCell ref="A86:C86"/>
    <mergeCell ref="A87:C87"/>
    <mergeCell ref="A88:C88"/>
    <mergeCell ref="A89:C89"/>
    <mergeCell ref="A70:C70"/>
    <mergeCell ref="A55:C55"/>
    <mergeCell ref="A56:C56"/>
    <mergeCell ref="A57:C57"/>
    <mergeCell ref="A58:C58"/>
    <mergeCell ref="A59:C59"/>
    <mergeCell ref="A60:C60"/>
    <mergeCell ref="A61:C61"/>
    <mergeCell ref="A62:C62"/>
    <mergeCell ref="A65:C65"/>
    <mergeCell ref="A66:C66"/>
    <mergeCell ref="A67:C67"/>
    <mergeCell ref="A54:C54"/>
    <mergeCell ref="A29:C29"/>
    <mergeCell ref="A35:C35"/>
    <mergeCell ref="A37:C37"/>
    <mergeCell ref="A38:C38"/>
    <mergeCell ref="A41:C41"/>
    <mergeCell ref="A43:C43"/>
    <mergeCell ref="A45:C45"/>
    <mergeCell ref="A46:C46"/>
    <mergeCell ref="A47:C47"/>
    <mergeCell ref="A48:C48"/>
    <mergeCell ref="A49:C49"/>
    <mergeCell ref="A28:C28"/>
    <mergeCell ref="A1:I1"/>
    <mergeCell ref="A7:C7"/>
    <mergeCell ref="A9:C9"/>
    <mergeCell ref="A11:C11"/>
    <mergeCell ref="A12:C12"/>
    <mergeCell ref="A13:C13"/>
    <mergeCell ref="A14:C14"/>
    <mergeCell ref="A22:C22"/>
    <mergeCell ref="A24:C24"/>
    <mergeCell ref="A26:C26"/>
    <mergeCell ref="A27:C27"/>
  </mergeCells>
  <printOptions horizontalCentered="1" verticalCentered="1"/>
  <pageMargins left="0.70866141732283472" right="0.70866141732283472" top="0" bottom="0" header="0.31496062992125984" footer="0.31496062992125984"/>
  <pageSetup scale="3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6" ma:contentTypeDescription="Crear nuevo documento." ma:contentTypeScope="" ma:versionID="833456873f7c6abc4df94d0407d57c09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ddde179ebb2a3c03355eea842ef0b966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FEFE15-3CA7-4171-8303-9CE99D36D8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41681A-0598-4EAD-A1AD-C3F9D9D49A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8489dc2-50cf-493e-a704-cb1420394a7d"/>
    <ds:schemaRef ds:uri="http://purl.org/dc/terms/"/>
    <ds:schemaRef ds:uri="http://schemas.openxmlformats.org/package/2006/metadata/core-properties"/>
    <ds:schemaRef ds:uri="244e2f5b-9846-4671-8ae8-9e2b684eca7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F40933-F25B-4C60-80AF-EBEDE7A1FD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RM Marzo 2023</vt:lpstr>
      <vt:lpstr>'RM Marzo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Estadístico al 31 de enero de 2023</dc:title>
  <dc:creator>Dioel Hernández Cassó</dc:creator>
  <cp:lastModifiedBy>Juan Manuel Perez</cp:lastModifiedBy>
  <cp:lastPrinted>2023-04-14T18:53:43Z</cp:lastPrinted>
  <dcterms:created xsi:type="dcterms:W3CDTF">2023-02-10T13:20:53Z</dcterms:created>
  <dcterms:modified xsi:type="dcterms:W3CDTF">2023-04-14T18:54:16Z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0x010100AE2767775D936A4E9E0A4F7D39B9F556</vt:lpwstr>
  </property>
  <property fmtid="{D5CDD505-2E9C-101B-9397-08002B2CF9AE}" pid="3" name="MediaServiceImageTags">
    <vt:lpwstr/>
  </property>
</Properties>
</file>