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855" documentId="11_DE2EAA4013700FC3D7D7027417E91DF695EF89AA" xr6:coauthVersionLast="47" xr6:coauthVersionMax="47" xr10:uidLastSave="{0B076F87-9F12-487B-A45C-C11AF0402BAA}"/>
  <bookViews>
    <workbookView xWindow="-120" yWindow="-120" windowWidth="29040" windowHeight="15720" activeTab="1" xr2:uid="{00000000-000D-0000-FFFF-FFFF00000000}"/>
  </bookViews>
  <sheets>
    <sheet name="Enero" sheetId="41" r:id="rId1"/>
    <sheet name="Febrero" sheetId="4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" i="42" l="1"/>
  <c r="X13" i="42"/>
  <c r="U13" i="42"/>
  <c r="T13" i="42"/>
  <c r="S13" i="42"/>
  <c r="R13" i="42"/>
  <c r="O13" i="42"/>
  <c r="N13" i="42"/>
  <c r="M13" i="42"/>
  <c r="L13" i="42"/>
  <c r="K13" i="42"/>
  <c r="J13" i="42"/>
  <c r="I13" i="42"/>
  <c r="H13" i="42"/>
  <c r="G13" i="42"/>
  <c r="F13" i="42"/>
  <c r="E13" i="42"/>
  <c r="D13" i="42"/>
  <c r="C13" i="42"/>
  <c r="B13" i="42"/>
  <c r="V12" i="42"/>
  <c r="P12" i="42"/>
  <c r="V11" i="42"/>
  <c r="P11" i="42"/>
  <c r="Z11" i="42" s="1"/>
  <c r="V10" i="42"/>
  <c r="P10" i="42"/>
  <c r="V9" i="42"/>
  <c r="P9" i="42"/>
  <c r="Z9" i="42" s="1"/>
  <c r="V8" i="42"/>
  <c r="P8" i="42"/>
  <c r="V7" i="42"/>
  <c r="P7" i="42"/>
  <c r="V6" i="42"/>
  <c r="P6" i="42"/>
  <c r="Z6" i="42" s="1"/>
  <c r="V8" i="41"/>
  <c r="P8" i="41"/>
  <c r="N13" i="41"/>
  <c r="Z12" i="42" l="1"/>
  <c r="Z8" i="42"/>
  <c r="P13" i="42"/>
  <c r="Q10" i="42" s="1"/>
  <c r="Z10" i="42"/>
  <c r="Z7" i="42"/>
  <c r="V13" i="42"/>
  <c r="W6" i="42" s="1"/>
  <c r="Z8" i="41"/>
  <c r="P6" i="41"/>
  <c r="V6" i="41"/>
  <c r="P7" i="41"/>
  <c r="V7" i="41"/>
  <c r="P9" i="41"/>
  <c r="V9" i="41"/>
  <c r="P10" i="41"/>
  <c r="V10" i="41"/>
  <c r="P11" i="41"/>
  <c r="V11" i="41"/>
  <c r="P12" i="41"/>
  <c r="V12" i="41"/>
  <c r="B13" i="41"/>
  <c r="C13" i="41"/>
  <c r="D13" i="41"/>
  <c r="E13" i="41"/>
  <c r="F13" i="41"/>
  <c r="G13" i="41"/>
  <c r="H13" i="41"/>
  <c r="J13" i="41"/>
  <c r="K13" i="41"/>
  <c r="L13" i="41"/>
  <c r="M13" i="41"/>
  <c r="R13" i="41"/>
  <c r="S13" i="41"/>
  <c r="T13" i="41"/>
  <c r="U13" i="41"/>
  <c r="X13" i="41"/>
  <c r="Y13" i="41"/>
  <c r="W13" i="42" l="1"/>
  <c r="Q12" i="42"/>
  <c r="Q7" i="42"/>
  <c r="W12" i="42"/>
  <c r="W11" i="42"/>
  <c r="W10" i="42"/>
  <c r="W9" i="42"/>
  <c r="W8" i="42"/>
  <c r="W7" i="42"/>
  <c r="Q6" i="42"/>
  <c r="Q9" i="42"/>
  <c r="Q8" i="42"/>
  <c r="Q11" i="42"/>
  <c r="Z13" i="42"/>
  <c r="Z10" i="41"/>
  <c r="Z9" i="41"/>
  <c r="Z11" i="41"/>
  <c r="Z7" i="41"/>
  <c r="O13" i="41"/>
  <c r="I13" i="41"/>
  <c r="Z6" i="41"/>
  <c r="P13" i="41"/>
  <c r="Q8" i="41" s="1"/>
  <c r="Z12" i="41"/>
  <c r="V13" i="41"/>
  <c r="W8" i="41" s="1"/>
  <c r="Q13" i="42" l="1"/>
  <c r="AA8" i="42"/>
  <c r="AA11" i="42"/>
  <c r="AA12" i="42"/>
  <c r="AA6" i="42"/>
  <c r="AA9" i="42"/>
  <c r="AA7" i="42"/>
  <c r="AA10" i="42"/>
  <c r="Z13" i="41"/>
  <c r="AA8" i="41" s="1"/>
  <c r="Q12" i="41"/>
  <c r="W11" i="41"/>
  <c r="W9" i="41"/>
  <c r="W7" i="41"/>
  <c r="Q10" i="41"/>
  <c r="Q7" i="41"/>
  <c r="Q9" i="41"/>
  <c r="Q6" i="41"/>
  <c r="W6" i="41"/>
  <c r="W12" i="41"/>
  <c r="W10" i="41"/>
  <c r="Q11" i="41"/>
  <c r="AA13" i="42" l="1"/>
  <c r="AA12" i="41"/>
  <c r="AA6" i="41"/>
  <c r="Q13" i="41"/>
  <c r="W13" i="41"/>
  <c r="AA7" i="41"/>
  <c r="AA9" i="41"/>
  <c r="AA10" i="41"/>
  <c r="AA11" i="41"/>
  <c r="AA13" i="41" l="1"/>
</calcChain>
</file>

<file path=xl/sharedStrings.xml><?xml version="1.0" encoding="utf-8"?>
<sst xmlns="http://schemas.openxmlformats.org/spreadsheetml/2006/main" count="105" uniqueCount="30">
  <si>
    <t>Inversiones de los Fondos de Pensiones Por Calificación de Riesgo</t>
  </si>
  <si>
    <r>
      <t>CALIFICACIÓN RIESGO</t>
    </r>
    <r>
      <rPr>
        <b/>
        <vertAlign val="superscript"/>
        <sz val="11"/>
        <color rgb="FFFFFFFF"/>
        <rFont val="Calibri"/>
        <family val="2"/>
      </rPr>
      <t>1</t>
    </r>
  </si>
  <si>
    <t xml:space="preserve"> ATLÁNTICO</t>
  </si>
  <si>
    <t>CRECER</t>
  </si>
  <si>
    <t>JMMB- BDI</t>
  </si>
  <si>
    <t xml:space="preserve"> POPULAR</t>
  </si>
  <si>
    <t xml:space="preserve"> RESERVAS</t>
  </si>
  <si>
    <t xml:space="preserve"> ROMANA</t>
  </si>
  <si>
    <t xml:space="preserve"> SIEMBRA</t>
  </si>
  <si>
    <t>TOTAL CCI</t>
  </si>
  <si>
    <t xml:space="preserve"> FONDO BANCO DE RESERVAS</t>
  </si>
  <si>
    <t>FONDO BANCO CENTRAL</t>
  </si>
  <si>
    <t>TOTAL FONDOS DE REPARTO INDIVIDUALIZADO</t>
  </si>
  <si>
    <t>FONDO DE SOLIDARIDAD SOCIAL</t>
  </si>
  <si>
    <t>TOTAL GENERAL</t>
  </si>
  <si>
    <t>VALOR MERCADO</t>
  </si>
  <si>
    <t>%</t>
  </si>
  <si>
    <t>C-1</t>
  </si>
  <si>
    <t>C-2</t>
  </si>
  <si>
    <t>C-3</t>
  </si>
  <si>
    <t>AAA</t>
  </si>
  <si>
    <t xml:space="preserve">AA </t>
  </si>
  <si>
    <t xml:space="preserve">A  </t>
  </si>
  <si>
    <t>BBB</t>
  </si>
  <si>
    <t>TOTAL</t>
  </si>
  <si>
    <t>Nota: No incluye Fondos Complementarios.</t>
  </si>
  <si>
    <t>1/Las Calificaciones C-1, C-2 y C-3 corresponden a instrumentos de corto plazo.</t>
  </si>
  <si>
    <t>Al 31 de enero 2025</t>
  </si>
  <si>
    <t>Al 28 de febrero 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</si>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</sst>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0.00%"/>
    <numFmt numFmtId="166" formatCode="#0.000%"/>
  </numFmts>
  <fonts count="9" x14ac:knownFonts="1">
    <font>
      <sz val="11"/>
      <name val="Calibri"/>
    </font>
    <font>
      <b/>
      <sz val="11"/>
      <name val="Calibri"/>
      <family val="2"/>
    </font>
    <font>
      <b/>
      <sz val="11"/>
      <color rgb="FFFFFFFF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vertAlign val="superscript"/>
      <sz val="11"/>
      <color rgb="FFFFFFFF"/>
      <name val="Calibri"/>
      <family val="2"/>
    </font>
    <font>
      <sz val="11"/>
      <name val="Calibr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8">
    <xf numFmtId="0" fontId="0" fillId="0" borderId="0" xfId="0"/>
    <xf numFmtId="4" fontId="0" fillId="0" borderId="1" xfId="0" applyNumberFormat="1" applyBorder="1"/>
    <xf numFmtId="165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5" fillId="0" borderId="0" xfId="1" applyFont="1"/>
    <xf numFmtId="164" fontId="0" fillId="0" borderId="1" xfId="2" applyFont="1" applyBorder="1" applyAlignment="1">
      <alignment horizontal="center"/>
    </xf>
    <xf numFmtId="9" fontId="1" fillId="2" borderId="1" xfId="3" applyFont="1" applyFill="1" applyBorder="1" applyAlignment="1">
      <alignment horizontal="center"/>
    </xf>
    <xf numFmtId="165" fontId="0" fillId="0" borderId="1" xfId="0" applyNumberFormat="1" applyBorder="1"/>
    <xf numFmtId="0" fontId="8" fillId="0" borderId="0" xfId="0" applyFont="1"/>
    <xf numFmtId="4" fontId="2" fillId="3" borderId="4" xfId="1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0" fillId="0" borderId="0" xfId="1" applyFont="1"/>
    <xf numFmtId="0" fontId="0" fillId="0" borderId="0" xfId="1" applyFont="1" applyAlignment="1">
      <alignment horizontal="center"/>
    </xf>
    <xf numFmtId="4" fontId="0" fillId="0" borderId="0" xfId="1" applyNumberFormat="1" applyFont="1"/>
    <xf numFmtId="4" fontId="0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0" fillId="2" borderId="1" xfId="2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3" borderId="3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4">
    <cellStyle name="Millares" xfId="2" builtinId="3"/>
    <cellStyle name="Normal" xfId="0" builtinId="0"/>
    <cellStyle name="Normal 2" xfId="1" xr:uid="{00000000-0005-0000-0000-000002000000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showGridLines="0" workbookViewId="0">
      <pane xSplit="1" ySplit="5" topLeftCell="L6" activePane="bottomRight" state="frozen"/>
      <selection pane="topRight" activeCell="B1" sqref="B1"/>
      <selection pane="bottomLeft" activeCell="A6" sqref="A6"/>
      <selection pane="bottomRight" activeCell="X27" sqref="X27"/>
    </sheetView>
  </sheetViews>
  <sheetFormatPr baseColWidth="10" defaultColWidth="9.140625" defaultRowHeight="15" x14ac:dyDescent="0.2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/>
      <c r="Y1"/>
      <c r="Z1"/>
      <c r="AA1"/>
      <c r="AB1"/>
    </row>
    <row r="2" spans="1:28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/>
      <c r="Y2"/>
      <c r="Z2"/>
      <c r="AA2"/>
      <c r="AB2"/>
    </row>
    <row r="3" spans="1:28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 x14ac:dyDescent="0.25">
      <c r="A4" s="25" t="s">
        <v>1</v>
      </c>
      <c r="B4" s="21" t="s">
        <v>2</v>
      </c>
      <c r="C4" s="22"/>
      <c r="D4" s="21" t="s">
        <v>3</v>
      </c>
      <c r="E4" s="22"/>
      <c r="F4" s="21" t="s">
        <v>4</v>
      </c>
      <c r="G4" s="22"/>
      <c r="H4" s="21" t="s">
        <v>5</v>
      </c>
      <c r="I4" s="22"/>
      <c r="J4" s="21" t="s">
        <v>6</v>
      </c>
      <c r="K4" s="22"/>
      <c r="L4" s="21" t="s">
        <v>7</v>
      </c>
      <c r="M4" s="22"/>
      <c r="N4" s="21" t="s">
        <v>8</v>
      </c>
      <c r="O4" s="22"/>
      <c r="P4" s="21" t="s">
        <v>9</v>
      </c>
      <c r="Q4" s="22"/>
      <c r="R4" s="21" t="s">
        <v>10</v>
      </c>
      <c r="S4" s="22"/>
      <c r="T4" s="21" t="s">
        <v>11</v>
      </c>
      <c r="U4" s="22"/>
      <c r="V4" s="21" t="s">
        <v>12</v>
      </c>
      <c r="W4" s="22"/>
      <c r="X4" s="26" t="s">
        <v>13</v>
      </c>
      <c r="Y4" s="27"/>
      <c r="Z4" s="21" t="s">
        <v>14</v>
      </c>
      <c r="AA4" s="22"/>
    </row>
    <row r="5" spans="1:28" ht="31.5" customHeight="1" x14ac:dyDescent="0.25">
      <c r="A5" s="25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 x14ac:dyDescent="0.25">
      <c r="A6" s="12" t="s">
        <v>17</v>
      </c>
      <c r="B6" s="6">
        <v>0</v>
      </c>
      <c r="C6" s="6">
        <v>0</v>
      </c>
      <c r="D6" s="1">
        <v>4978048962.4399996</v>
      </c>
      <c r="E6" s="8">
        <v>1.9051370000000001E-2</v>
      </c>
      <c r="F6" s="1">
        <v>476397210.70999998</v>
      </c>
      <c r="G6" s="8">
        <v>4.588892E-2</v>
      </c>
      <c r="H6" s="1">
        <v>10580563028.42</v>
      </c>
      <c r="I6" s="8">
        <v>2.7704960000000001E-2</v>
      </c>
      <c r="J6" s="1">
        <v>6792106552.6599998</v>
      </c>
      <c r="K6" s="8">
        <v>3.4507910000000003E-2</v>
      </c>
      <c r="L6" s="1">
        <v>2313020327.8200002</v>
      </c>
      <c r="M6" s="8">
        <v>0.23050314999999999</v>
      </c>
      <c r="N6" s="1">
        <v>12177769117.379999</v>
      </c>
      <c r="O6" s="8">
        <v>5.0035320000000001E-2</v>
      </c>
      <c r="P6" s="3">
        <f t="shared" ref="P6:P12" si="0">+B6+D6+F6+H6+J6+L6+N6</f>
        <v>37317905199.43</v>
      </c>
      <c r="Q6" s="2">
        <f t="shared" ref="Q6:Q12" si="1">+P6/$P$13</f>
        <v>3.3177054373699173E-2</v>
      </c>
      <c r="R6" s="1">
        <v>851675231.12</v>
      </c>
      <c r="S6" s="8">
        <v>3.9190410000000002E-2</v>
      </c>
      <c r="T6" s="1">
        <v>2516902957.1100001</v>
      </c>
      <c r="U6" s="8">
        <v>8.92757E-2</v>
      </c>
      <c r="V6" s="3">
        <f t="shared" ref="V6:V12" si="2">R6+T6</f>
        <v>3368578188.23</v>
      </c>
      <c r="W6" s="2">
        <f t="shared" ref="W6:W12" si="3">V6/$V$13</f>
        <v>6.7473858290617056E-2</v>
      </c>
      <c r="X6" s="1">
        <v>2655736152.0799999</v>
      </c>
      <c r="Y6" s="8">
        <v>3.2206930000000002E-2</v>
      </c>
      <c r="Z6" s="3">
        <f t="shared" ref="Z6:Z12" si="4">P6+V6+X6</f>
        <v>43342219539.740005</v>
      </c>
      <c r="AA6" s="2">
        <f t="shared" ref="AA6:AA12" si="5">Z6/$Z$13</f>
        <v>3.4475379311219689E-2</v>
      </c>
      <c r="AB6" s="16"/>
    </row>
    <row r="7" spans="1:28" x14ac:dyDescent="0.25">
      <c r="A7" s="12" t="s">
        <v>18</v>
      </c>
      <c r="B7" s="1">
        <v>265528806.75999999</v>
      </c>
      <c r="C7" s="8">
        <v>1.2652719999999999E-2</v>
      </c>
      <c r="D7" s="6">
        <v>70202381.609999999</v>
      </c>
      <c r="E7" s="6">
        <v>2.6866999999999999E-4</v>
      </c>
      <c r="F7" s="1">
        <v>655088783.49000001</v>
      </c>
      <c r="G7" s="8">
        <v>6.3101370000000004E-2</v>
      </c>
      <c r="H7" s="1">
        <v>1074592957.8199999</v>
      </c>
      <c r="I7" s="8">
        <v>2.8138E-3</v>
      </c>
      <c r="J7" s="1">
        <v>0</v>
      </c>
      <c r="K7" s="8">
        <v>0</v>
      </c>
      <c r="L7" s="6">
        <v>0</v>
      </c>
      <c r="M7" s="6">
        <v>0</v>
      </c>
      <c r="N7" s="1">
        <v>1778017117.9300001</v>
      </c>
      <c r="O7" s="8">
        <v>7.30541E-3</v>
      </c>
      <c r="P7" s="3">
        <f t="shared" si="0"/>
        <v>3843430047.6099997</v>
      </c>
      <c r="Q7" s="2">
        <f t="shared" si="1"/>
        <v>3.4169572753246029E-3</v>
      </c>
      <c r="R7" s="1">
        <v>90481659.939999998</v>
      </c>
      <c r="S7" s="8">
        <v>4.1635800000000001E-3</v>
      </c>
      <c r="T7" s="1">
        <v>337080339.56</v>
      </c>
      <c r="U7" s="8">
        <v>1.1956390000000001E-2</v>
      </c>
      <c r="V7" s="3">
        <f t="shared" si="2"/>
        <v>427561999.5</v>
      </c>
      <c r="W7" s="2">
        <f t="shared" si="3"/>
        <v>8.5642238810180495E-3</v>
      </c>
      <c r="X7" s="1">
        <v>37715917.57</v>
      </c>
      <c r="Y7" s="8">
        <v>4.5739000000000001E-4</v>
      </c>
      <c r="Z7" s="3">
        <f t="shared" si="4"/>
        <v>4308707964.6799994</v>
      </c>
      <c r="AA7" s="2">
        <f t="shared" si="5"/>
        <v>3.4272435283896263E-3</v>
      </c>
      <c r="AB7" s="16"/>
    </row>
    <row r="8" spans="1:28" x14ac:dyDescent="0.25">
      <c r="A8" s="12" t="s">
        <v>19</v>
      </c>
      <c r="B8" s="1">
        <v>62899431.859999999</v>
      </c>
      <c r="C8" s="8">
        <v>2.9972200000000001E-3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62899431.859999999</v>
      </c>
      <c r="Q8" s="20">
        <f t="shared" si="1"/>
        <v>5.5920016403436294E-5</v>
      </c>
      <c r="R8" s="6">
        <v>0</v>
      </c>
      <c r="S8" s="6">
        <v>0</v>
      </c>
      <c r="T8" s="6">
        <v>0</v>
      </c>
      <c r="U8" s="6">
        <v>0</v>
      </c>
      <c r="V8" s="19">
        <f t="shared" ref="V8" si="6">R8+T8</f>
        <v>0</v>
      </c>
      <c r="W8" s="19">
        <f t="shared" si="3"/>
        <v>0</v>
      </c>
      <c r="X8" s="6">
        <v>0</v>
      </c>
      <c r="Y8" s="6">
        <v>0</v>
      </c>
      <c r="Z8" s="3">
        <f t="shared" ref="Z8" si="7">P8+V8+X8</f>
        <v>62899431.859999999</v>
      </c>
      <c r="AA8" s="20">
        <f t="shared" si="5"/>
        <v>5.0031627241550457E-5</v>
      </c>
      <c r="AB8" s="16"/>
    </row>
    <row r="9" spans="1:28" x14ac:dyDescent="0.25">
      <c r="A9" s="12" t="s">
        <v>20</v>
      </c>
      <c r="B9" s="1">
        <v>15059559343.459999</v>
      </c>
      <c r="C9" s="8">
        <v>0.71760360999999995</v>
      </c>
      <c r="D9" s="1">
        <v>170144117586.67001</v>
      </c>
      <c r="E9" s="8">
        <v>0.65115427999999997</v>
      </c>
      <c r="F9" s="1">
        <v>6828714967.1899996</v>
      </c>
      <c r="G9" s="8">
        <v>0.65777532999999999</v>
      </c>
      <c r="H9" s="1">
        <v>252617082420.57999</v>
      </c>
      <c r="I9" s="8">
        <v>0.66147191000000005</v>
      </c>
      <c r="J9" s="1">
        <v>129295950012.17999</v>
      </c>
      <c r="K9" s="8">
        <v>0.65689976999999999</v>
      </c>
      <c r="L9" s="1">
        <v>7673933820.8699999</v>
      </c>
      <c r="M9" s="8">
        <v>0.76474291999999999</v>
      </c>
      <c r="N9" s="1">
        <v>180810025000.20999</v>
      </c>
      <c r="O9" s="8">
        <v>0.74290186000000002</v>
      </c>
      <c r="P9" s="3">
        <f t="shared" si="0"/>
        <v>762429383151.16003</v>
      </c>
      <c r="Q9" s="2">
        <f t="shared" si="1"/>
        <v>0.67782907335587317</v>
      </c>
      <c r="R9" s="1">
        <v>15548056597.49</v>
      </c>
      <c r="S9" s="8">
        <v>0.71545437999999995</v>
      </c>
      <c r="T9" s="1">
        <v>24166800066.630001</v>
      </c>
      <c r="U9" s="8">
        <v>0.85720750000000001</v>
      </c>
      <c r="V9" s="3">
        <f t="shared" si="2"/>
        <v>39714856664.120003</v>
      </c>
      <c r="W9" s="2">
        <f t="shared" si="3"/>
        <v>0.79550316508907926</v>
      </c>
      <c r="X9" s="1">
        <v>51512269027.480003</v>
      </c>
      <c r="Y9" s="8">
        <v>0.62470519000000002</v>
      </c>
      <c r="Z9" s="3">
        <f t="shared" si="4"/>
        <v>853656508842.76001</v>
      </c>
      <c r="AA9" s="2">
        <f t="shared" si="5"/>
        <v>0.67901764737409331</v>
      </c>
      <c r="AB9" s="16"/>
    </row>
    <row r="10" spans="1:28" x14ac:dyDescent="0.25">
      <c r="A10" s="12" t="s">
        <v>21</v>
      </c>
      <c r="B10" s="1">
        <v>1967514031.96</v>
      </c>
      <c r="C10" s="8">
        <v>9.3754080000000004E-2</v>
      </c>
      <c r="D10" s="1">
        <v>44820226283.43</v>
      </c>
      <c r="E10" s="8">
        <v>0.17153035999999999</v>
      </c>
      <c r="F10" s="1">
        <v>144851634</v>
      </c>
      <c r="G10" s="8">
        <v>1.3952819999999999E-2</v>
      </c>
      <c r="H10" s="1">
        <v>39282806647.910004</v>
      </c>
      <c r="I10" s="8">
        <v>0.10286111000000001</v>
      </c>
      <c r="J10" s="1">
        <v>18060759466.650002</v>
      </c>
      <c r="K10" s="8">
        <v>9.1759320000000005E-2</v>
      </c>
      <c r="L10" s="6">
        <v>0</v>
      </c>
      <c r="M10" s="6">
        <v>0</v>
      </c>
      <c r="N10" s="1">
        <v>24569739683.700001</v>
      </c>
      <c r="O10" s="8">
        <v>0.10095074</v>
      </c>
      <c r="P10" s="3">
        <f t="shared" si="0"/>
        <v>128845897747.65001</v>
      </c>
      <c r="Q10" s="2">
        <f t="shared" si="1"/>
        <v>0.11454896336108279</v>
      </c>
      <c r="R10" s="1">
        <v>67012979.859999999</v>
      </c>
      <c r="S10" s="8">
        <v>3.0836499999999998E-3</v>
      </c>
      <c r="T10" s="1">
        <v>228658628.08000001</v>
      </c>
      <c r="U10" s="8">
        <v>8.1106300000000006E-3</v>
      </c>
      <c r="V10" s="3">
        <f t="shared" si="2"/>
        <v>295671607.94</v>
      </c>
      <c r="W10" s="2">
        <f t="shared" si="3"/>
        <v>5.9224108985830339E-3</v>
      </c>
      <c r="X10" s="1">
        <v>8183290324.0600004</v>
      </c>
      <c r="Y10" s="8">
        <v>9.9241289999999996E-2</v>
      </c>
      <c r="Z10" s="3">
        <f t="shared" si="4"/>
        <v>137324859679.65001</v>
      </c>
      <c r="AA10" s="2">
        <f t="shared" si="5"/>
        <v>0.10923129171949998</v>
      </c>
      <c r="AB10" s="16"/>
    </row>
    <row r="11" spans="1:28" x14ac:dyDescent="0.25">
      <c r="A11" s="12" t="s">
        <v>22</v>
      </c>
      <c r="B11" s="1">
        <v>2216652043.1799998</v>
      </c>
      <c r="C11" s="8">
        <v>0.10562576999999999</v>
      </c>
      <c r="D11" s="1">
        <v>6007014108.4700003</v>
      </c>
      <c r="E11" s="8">
        <v>2.2989289999999999E-2</v>
      </c>
      <c r="F11" s="1">
        <v>2014566732.78</v>
      </c>
      <c r="G11" s="8">
        <v>0.19405295</v>
      </c>
      <c r="H11" s="1">
        <v>11276917573.290001</v>
      </c>
      <c r="I11" s="8">
        <v>2.952834E-2</v>
      </c>
      <c r="J11" s="1">
        <v>4872816407.1800003</v>
      </c>
      <c r="K11" s="8">
        <v>2.4756779999999999E-2</v>
      </c>
      <c r="L11" s="1">
        <v>47704050.020000003</v>
      </c>
      <c r="M11" s="8">
        <v>4.75393E-3</v>
      </c>
      <c r="N11" s="1">
        <v>5970077687.7299995</v>
      </c>
      <c r="O11" s="8">
        <v>2.4529510000000001E-2</v>
      </c>
      <c r="P11" s="3">
        <f t="shared" si="0"/>
        <v>32405748602.650002</v>
      </c>
      <c r="Q11" s="2">
        <f t="shared" si="1"/>
        <v>2.8809958052708886E-2</v>
      </c>
      <c r="R11" s="1">
        <v>740502422.04999995</v>
      </c>
      <c r="S11" s="8">
        <v>3.4074720000000003E-2</v>
      </c>
      <c r="T11" s="1">
        <v>943031810.96000004</v>
      </c>
      <c r="U11" s="8">
        <v>3.3449769999999997E-2</v>
      </c>
      <c r="V11" s="3">
        <f t="shared" si="2"/>
        <v>1683534233.01</v>
      </c>
      <c r="W11" s="2">
        <f t="shared" si="3"/>
        <v>3.3721809000136944E-2</v>
      </c>
      <c r="X11" s="1">
        <v>1817651822.4400001</v>
      </c>
      <c r="Y11" s="8">
        <v>2.2043219999999999E-2</v>
      </c>
      <c r="Z11" s="3">
        <f t="shared" si="4"/>
        <v>35906934658.099998</v>
      </c>
      <c r="AA11" s="2">
        <f t="shared" si="5"/>
        <v>2.8561185961096344E-2</v>
      </c>
      <c r="AB11" s="16"/>
    </row>
    <row r="12" spans="1:28" x14ac:dyDescent="0.25">
      <c r="A12" s="12" t="s">
        <v>23</v>
      </c>
      <c r="B12" s="1">
        <v>1413748679.9200001</v>
      </c>
      <c r="C12" s="8">
        <v>6.7366590000000004E-2</v>
      </c>
      <c r="D12" s="1">
        <v>35276556663.449997</v>
      </c>
      <c r="E12" s="8">
        <v>0.13500602</v>
      </c>
      <c r="F12" s="1">
        <v>261911702.11000001</v>
      </c>
      <c r="G12" s="8">
        <v>2.522862E-2</v>
      </c>
      <c r="H12" s="1">
        <v>67069487527.919998</v>
      </c>
      <c r="I12" s="8">
        <v>0.17561988000000001</v>
      </c>
      <c r="J12" s="1">
        <v>37805884868.870003</v>
      </c>
      <c r="K12" s="8">
        <v>0.19207621999999999</v>
      </c>
      <c r="L12" s="6">
        <v>0</v>
      </c>
      <c r="M12" s="6">
        <v>0</v>
      </c>
      <c r="N12" s="1">
        <v>18077829661.34</v>
      </c>
      <c r="O12" s="8">
        <v>7.427715E-2</v>
      </c>
      <c r="P12" s="3">
        <f t="shared" si="0"/>
        <v>159905419103.60999</v>
      </c>
      <c r="Q12" s="2">
        <f t="shared" si="1"/>
        <v>0.14216207356490781</v>
      </c>
      <c r="R12" s="1">
        <v>4433994226.8599997</v>
      </c>
      <c r="S12" s="8">
        <v>0.20403325999999999</v>
      </c>
      <c r="T12" s="6">
        <v>0</v>
      </c>
      <c r="U12" s="6">
        <v>0</v>
      </c>
      <c r="V12" s="3">
        <f t="shared" si="2"/>
        <v>4433994226.8599997</v>
      </c>
      <c r="W12" s="2">
        <f t="shared" si="3"/>
        <v>8.8814532840565438E-2</v>
      </c>
      <c r="X12" s="1">
        <v>18251862562.189999</v>
      </c>
      <c r="Y12" s="8">
        <v>0.22134597</v>
      </c>
      <c r="Z12" s="3">
        <f t="shared" si="4"/>
        <v>182591275892.65997</v>
      </c>
      <c r="AA12" s="2">
        <f t="shared" si="5"/>
        <v>0.14523722047845952</v>
      </c>
      <c r="AB12" s="16"/>
    </row>
    <row r="13" spans="1:28" x14ac:dyDescent="0.25">
      <c r="A13" s="13" t="s">
        <v>24</v>
      </c>
      <c r="B13" s="3">
        <f t="shared" ref="B13:AA13" si="8">SUM(B6:B12)</f>
        <v>20985902337.139999</v>
      </c>
      <c r="C13" s="7">
        <f t="shared" si="8"/>
        <v>0.99999998999999984</v>
      </c>
      <c r="D13" s="3">
        <f t="shared" si="8"/>
        <v>261296165986.07001</v>
      </c>
      <c r="E13" s="7">
        <f t="shared" si="8"/>
        <v>0.99999999000000006</v>
      </c>
      <c r="F13" s="3">
        <f t="shared" si="8"/>
        <v>10381531030.280001</v>
      </c>
      <c r="G13" s="7">
        <f t="shared" si="8"/>
        <v>1.0000000099999999</v>
      </c>
      <c r="H13" s="3">
        <f t="shared" si="8"/>
        <v>381901450155.93994</v>
      </c>
      <c r="I13" s="7">
        <f t="shared" si="8"/>
        <v>1</v>
      </c>
      <c r="J13" s="3">
        <f t="shared" si="8"/>
        <v>196827517307.53998</v>
      </c>
      <c r="K13" s="7">
        <f t="shared" si="8"/>
        <v>1</v>
      </c>
      <c r="L13" s="3">
        <f t="shared" si="8"/>
        <v>10034658198.710001</v>
      </c>
      <c r="M13" s="7">
        <f t="shared" si="8"/>
        <v>1</v>
      </c>
      <c r="N13" s="3">
        <f>SUM(N6:N12)</f>
        <v>243383458268.29001</v>
      </c>
      <c r="O13" s="7">
        <f t="shared" si="8"/>
        <v>0.99999999000000006</v>
      </c>
      <c r="P13" s="3">
        <f t="shared" si="8"/>
        <v>1124810683283.9702</v>
      </c>
      <c r="Q13" s="7">
        <f t="shared" si="8"/>
        <v>0.99999999999999989</v>
      </c>
      <c r="R13" s="3">
        <f t="shared" si="8"/>
        <v>21731723117.32</v>
      </c>
      <c r="S13" s="7">
        <f t="shared" si="8"/>
        <v>0.99999999999999989</v>
      </c>
      <c r="T13" s="3">
        <f t="shared" si="8"/>
        <v>28192473802.340004</v>
      </c>
      <c r="U13" s="7">
        <f t="shared" si="8"/>
        <v>0.99999999000000006</v>
      </c>
      <c r="V13" s="3">
        <f t="shared" si="8"/>
        <v>49924196919.660011</v>
      </c>
      <c r="W13" s="7">
        <f t="shared" si="8"/>
        <v>0.99999999999999978</v>
      </c>
      <c r="X13" s="3">
        <f t="shared" si="8"/>
        <v>82458525805.820007</v>
      </c>
      <c r="Y13" s="7">
        <f t="shared" si="8"/>
        <v>0.99999999000000006</v>
      </c>
      <c r="Z13" s="3">
        <f>SUM(Z6:Z12)</f>
        <v>1257193406009.45</v>
      </c>
      <c r="AA13" s="7">
        <f t="shared" si="8"/>
        <v>1</v>
      </c>
    </row>
    <row r="14" spans="1:28" x14ac:dyDescent="0.25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 x14ac:dyDescent="0.25">
      <c r="A15" s="5" t="s">
        <v>25</v>
      </c>
      <c r="P15" s="16"/>
      <c r="R15" s="16"/>
      <c r="T15" s="16"/>
    </row>
    <row r="16" spans="1:28" x14ac:dyDescent="0.25">
      <c r="A16" s="5" t="s">
        <v>26</v>
      </c>
      <c r="L16" s="16"/>
      <c r="P16" s="16"/>
    </row>
    <row r="17" spans="1:26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 x14ac:dyDescent="0.25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 x14ac:dyDescent="0.25">
      <c r="H27" s="9"/>
    </row>
    <row r="28" spans="1:26" x14ac:dyDescent="0.25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3EDB8-D47F-40BB-A394-4F7F9B81EAF6}">
  <dimension ref="A1:AB28"/>
  <sheetViews>
    <sheetView showGridLines="0"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21" sqref="F21"/>
    </sheetView>
  </sheetViews>
  <sheetFormatPr baseColWidth="10" defaultColWidth="9.140625" defaultRowHeight="15" x14ac:dyDescent="0.2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/>
      <c r="Y1"/>
      <c r="Z1"/>
      <c r="AA1"/>
      <c r="AB1"/>
    </row>
    <row r="2" spans="1:28" x14ac:dyDescent="0.25">
      <c r="A2" s="24" t="s">
        <v>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/>
      <c r="Y2"/>
      <c r="Z2"/>
      <c r="AA2"/>
      <c r="AB2"/>
    </row>
    <row r="3" spans="1:28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 x14ac:dyDescent="0.25">
      <c r="A4" s="25" t="s">
        <v>1</v>
      </c>
      <c r="B4" s="21" t="s">
        <v>2</v>
      </c>
      <c r="C4" s="22"/>
      <c r="D4" s="21" t="s">
        <v>3</v>
      </c>
      <c r="E4" s="22"/>
      <c r="F4" s="21" t="s">
        <v>4</v>
      </c>
      <c r="G4" s="22"/>
      <c r="H4" s="21" t="s">
        <v>5</v>
      </c>
      <c r="I4" s="22"/>
      <c r="J4" s="21" t="s">
        <v>6</v>
      </c>
      <c r="K4" s="22"/>
      <c r="L4" s="21" t="s">
        <v>7</v>
      </c>
      <c r="M4" s="22"/>
      <c r="N4" s="21" t="s">
        <v>8</v>
      </c>
      <c r="O4" s="22"/>
      <c r="P4" s="21" t="s">
        <v>9</v>
      </c>
      <c r="Q4" s="22"/>
      <c r="R4" s="21" t="s">
        <v>10</v>
      </c>
      <c r="S4" s="22"/>
      <c r="T4" s="21" t="s">
        <v>11</v>
      </c>
      <c r="U4" s="22"/>
      <c r="V4" s="21" t="s">
        <v>12</v>
      </c>
      <c r="W4" s="22"/>
      <c r="X4" s="26" t="s">
        <v>13</v>
      </c>
      <c r="Y4" s="27"/>
      <c r="Z4" s="21" t="s">
        <v>14</v>
      </c>
      <c r="AA4" s="22"/>
    </row>
    <row r="5" spans="1:28" ht="31.5" customHeight="1" x14ac:dyDescent="0.25">
      <c r="A5" s="25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 x14ac:dyDescent="0.25">
      <c r="A6" s="12" t="s">
        <v>17</v>
      </c>
      <c r="B6" s="6">
        <v>0</v>
      </c>
      <c r="C6" s="6">
        <v>0</v>
      </c>
      <c r="D6" s="1">
        <v>8234312682.6300001</v>
      </c>
      <c r="E6" s="8">
        <v>3.1159360000000001E-2</v>
      </c>
      <c r="F6" s="1">
        <v>446130428.42000002</v>
      </c>
      <c r="G6" s="8">
        <v>4.1681259999999998E-2</v>
      </c>
      <c r="H6" s="1">
        <v>10050612719.860001</v>
      </c>
      <c r="I6" s="8">
        <v>2.6059990000000002E-2</v>
      </c>
      <c r="J6" s="1">
        <v>6273810880.1700001</v>
      </c>
      <c r="K6" s="8">
        <v>3.1470930000000001E-2</v>
      </c>
      <c r="L6" s="1">
        <v>2409269698.48</v>
      </c>
      <c r="M6" s="8">
        <v>0.23873099</v>
      </c>
      <c r="N6" s="1">
        <v>12611378478.459999</v>
      </c>
      <c r="O6" s="8">
        <v>5.1126739999999997E-2</v>
      </c>
      <c r="P6" s="3">
        <f t="shared" ref="P6:P12" si="0">+B6+D6+F6+H6+J6+L6+N6</f>
        <v>40025514888.020004</v>
      </c>
      <c r="Q6" s="2">
        <f t="shared" ref="Q6:Q12" si="1">+P6/$P$13</f>
        <v>3.5168915801791718E-2</v>
      </c>
      <c r="R6" s="1">
        <v>619034523.21000004</v>
      </c>
      <c r="S6" s="8">
        <v>2.8300579999999999E-2</v>
      </c>
      <c r="T6" s="1">
        <v>1660496333.1500001</v>
      </c>
      <c r="U6" s="8">
        <v>5.8670519999999997E-2</v>
      </c>
      <c r="V6" s="3">
        <f t="shared" ref="V6:V12" si="2">R6+T6</f>
        <v>2279530856.3600001</v>
      </c>
      <c r="W6" s="2">
        <f t="shared" ref="W6:W12" si="3">V6/$V$13</f>
        <v>4.5431046897728651E-2</v>
      </c>
      <c r="X6" s="1">
        <v>2313891163.0999999</v>
      </c>
      <c r="Y6" s="8">
        <v>2.748273E-2</v>
      </c>
      <c r="Z6" s="3">
        <f t="shared" ref="Z6:Z12" si="4">P6+V6+X6</f>
        <v>44618936907.480003</v>
      </c>
      <c r="AA6" s="2">
        <f t="shared" ref="AA6:AA12" si="5">Z6/$Z$13</f>
        <v>3.5065003414874618E-2</v>
      </c>
      <c r="AB6" s="16"/>
    </row>
    <row r="7" spans="1:28" x14ac:dyDescent="0.25">
      <c r="A7" s="12" t="s">
        <v>18</v>
      </c>
      <c r="B7" s="1">
        <v>225803861.72</v>
      </c>
      <c r="C7" s="8">
        <v>1.058125E-2</v>
      </c>
      <c r="D7" s="6">
        <v>0</v>
      </c>
      <c r="E7" s="6">
        <v>0</v>
      </c>
      <c r="F7" s="1">
        <v>733872759.94000006</v>
      </c>
      <c r="G7" s="8">
        <v>6.856458E-2</v>
      </c>
      <c r="H7" s="1">
        <v>1235157886.8299999</v>
      </c>
      <c r="I7" s="8">
        <v>3.2026099999999998E-3</v>
      </c>
      <c r="J7" s="6">
        <v>0</v>
      </c>
      <c r="K7" s="6">
        <v>0</v>
      </c>
      <c r="L7" s="6">
        <v>0</v>
      </c>
      <c r="M7" s="6">
        <v>0</v>
      </c>
      <c r="N7" s="1">
        <v>2114038506.24</v>
      </c>
      <c r="O7" s="8">
        <v>8.5703499999999991E-3</v>
      </c>
      <c r="P7" s="3">
        <f t="shared" si="0"/>
        <v>4308873014.7299995</v>
      </c>
      <c r="Q7" s="2">
        <f t="shared" si="1"/>
        <v>3.7860447936675667E-3</v>
      </c>
      <c r="R7" s="1">
        <v>91372925.390000001</v>
      </c>
      <c r="S7" s="8">
        <v>4.17732E-3</v>
      </c>
      <c r="T7" s="1">
        <v>407687116.08999997</v>
      </c>
      <c r="U7" s="8">
        <v>1.440486E-2</v>
      </c>
      <c r="V7" s="3">
        <f t="shared" si="2"/>
        <v>499060041.47999996</v>
      </c>
      <c r="W7" s="2">
        <f t="shared" si="3"/>
        <v>9.9462659546818728E-3</v>
      </c>
      <c r="X7" s="1">
        <v>38026458.380000003</v>
      </c>
      <c r="Y7" s="8">
        <v>4.5165E-4</v>
      </c>
      <c r="Z7" s="3">
        <f t="shared" si="4"/>
        <v>4845959514.5899992</v>
      </c>
      <c r="AA7" s="2">
        <f t="shared" si="5"/>
        <v>3.8083289003453631E-3</v>
      </c>
      <c r="AB7" s="16"/>
    </row>
    <row r="8" spans="1:28" x14ac:dyDescent="0.25">
      <c r="A8" s="12" t="s">
        <v>19</v>
      </c>
      <c r="B8" s="1">
        <v>63159608.140000001</v>
      </c>
      <c r="C8" s="8">
        <v>2.9596800000000001E-3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63159608.140000001</v>
      </c>
      <c r="Q8" s="20">
        <f t="shared" si="1"/>
        <v>5.5495974179576651E-5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 t="s">
        <v>29</v>
      </c>
      <c r="Z8" s="3">
        <f t="shared" si="4"/>
        <v>63159608.140000001</v>
      </c>
      <c r="AA8" s="20">
        <f t="shared" si="5"/>
        <v>4.9635693465837984E-5</v>
      </c>
      <c r="AB8" s="16"/>
    </row>
    <row r="9" spans="1:28" x14ac:dyDescent="0.25">
      <c r="A9" s="12" t="s">
        <v>20</v>
      </c>
      <c r="B9" s="1">
        <v>15462586423.24</v>
      </c>
      <c r="C9" s="8">
        <v>0.72458241999999995</v>
      </c>
      <c r="D9" s="1">
        <v>169678884132.48999</v>
      </c>
      <c r="E9" s="8">
        <v>0.64207985000000001</v>
      </c>
      <c r="F9" s="1">
        <v>6727559559.9300003</v>
      </c>
      <c r="G9" s="8">
        <v>0.62854531999999996</v>
      </c>
      <c r="H9" s="1">
        <v>255419617265.19</v>
      </c>
      <c r="I9" s="8">
        <v>0.66227130999999995</v>
      </c>
      <c r="J9" s="1">
        <v>129764328747.47</v>
      </c>
      <c r="K9" s="8">
        <v>0.65092870999999997</v>
      </c>
      <c r="L9" s="1">
        <v>7634653348.6599998</v>
      </c>
      <c r="M9" s="8">
        <v>0.75650656999999999</v>
      </c>
      <c r="N9" s="1">
        <v>182111299936</v>
      </c>
      <c r="O9" s="8">
        <v>0.73828232000000005</v>
      </c>
      <c r="P9" s="3">
        <f t="shared" si="0"/>
        <v>766798929412.97998</v>
      </c>
      <c r="Q9" s="2">
        <f t="shared" si="1"/>
        <v>0.67375740351814273</v>
      </c>
      <c r="R9" s="1">
        <v>15468165830.57</v>
      </c>
      <c r="S9" s="8">
        <v>0.70716268999999998</v>
      </c>
      <c r="T9" s="1">
        <v>24937686049.900002</v>
      </c>
      <c r="U9" s="8">
        <v>0.88112625</v>
      </c>
      <c r="V9" s="3">
        <f t="shared" si="2"/>
        <v>40405851880.470001</v>
      </c>
      <c r="W9" s="2">
        <f t="shared" si="3"/>
        <v>0.80528857356884409</v>
      </c>
      <c r="X9" s="1">
        <v>52561749258.309998</v>
      </c>
      <c r="Y9" s="8">
        <v>0.62429056000000005</v>
      </c>
      <c r="Z9" s="3">
        <f t="shared" si="4"/>
        <v>859766530551.76001</v>
      </c>
      <c r="AA9" s="2">
        <f t="shared" si="5"/>
        <v>0.67567087921223745</v>
      </c>
      <c r="AB9" s="16"/>
    </row>
    <row r="10" spans="1:28" x14ac:dyDescent="0.25">
      <c r="A10" s="12" t="s">
        <v>21</v>
      </c>
      <c r="B10" s="1">
        <v>1974522381.7</v>
      </c>
      <c r="C10" s="8">
        <v>9.2526839999999999E-2</v>
      </c>
      <c r="D10" s="1">
        <v>44676959761.580002</v>
      </c>
      <c r="E10" s="8">
        <v>0.16906155</v>
      </c>
      <c r="F10" s="1">
        <v>144740473.06</v>
      </c>
      <c r="G10" s="8">
        <v>1.3522869999999999E-2</v>
      </c>
      <c r="H10" s="1">
        <v>39064801867.739998</v>
      </c>
      <c r="I10" s="8">
        <v>0.10129017</v>
      </c>
      <c r="J10" s="1">
        <v>17846038986.07</v>
      </c>
      <c r="K10" s="8">
        <v>8.9519970000000004E-2</v>
      </c>
      <c r="L10" s="6">
        <v>0</v>
      </c>
      <c r="M10" s="6">
        <v>0</v>
      </c>
      <c r="N10" s="1">
        <v>24532668429.34</v>
      </c>
      <c r="O10" s="8">
        <v>9.9455859999999993E-2</v>
      </c>
      <c r="P10" s="3">
        <f t="shared" si="0"/>
        <v>128239731899.48999</v>
      </c>
      <c r="Q10" s="2">
        <f t="shared" si="1"/>
        <v>0.11267943326239149</v>
      </c>
      <c r="R10" s="1">
        <v>66960131.899999999</v>
      </c>
      <c r="S10" s="8">
        <v>3.0612399999999998E-3</v>
      </c>
      <c r="T10" s="1">
        <v>356369182.24000001</v>
      </c>
      <c r="U10" s="8">
        <v>1.2591639999999999E-2</v>
      </c>
      <c r="V10" s="3">
        <f t="shared" si="2"/>
        <v>423329314.13999999</v>
      </c>
      <c r="W10" s="2">
        <f t="shared" si="3"/>
        <v>8.436952660771678E-3</v>
      </c>
      <c r="X10" s="1">
        <v>8083612203.46</v>
      </c>
      <c r="Y10" s="8">
        <v>9.6011319999999997E-2</v>
      </c>
      <c r="Z10" s="3">
        <f t="shared" si="4"/>
        <v>136746673417.09</v>
      </c>
      <c r="AA10" s="2">
        <f t="shared" si="5"/>
        <v>0.10746608733161363</v>
      </c>
      <c r="AB10" s="16"/>
    </row>
    <row r="11" spans="1:28" x14ac:dyDescent="0.25">
      <c r="A11" s="12" t="s">
        <v>22</v>
      </c>
      <c r="B11" s="1">
        <v>2189065788.6900001</v>
      </c>
      <c r="C11" s="8">
        <v>0.10258042000000001</v>
      </c>
      <c r="D11" s="1">
        <v>6018024528.4399996</v>
      </c>
      <c r="E11" s="8">
        <v>2.277274E-2</v>
      </c>
      <c r="F11" s="1">
        <v>2228578235</v>
      </c>
      <c r="G11" s="8">
        <v>0.20821255999999999</v>
      </c>
      <c r="H11" s="1">
        <v>12517361810.25</v>
      </c>
      <c r="I11" s="8">
        <v>3.2455959999999999E-2</v>
      </c>
      <c r="J11" s="1">
        <v>5396247127.1400003</v>
      </c>
      <c r="K11" s="8">
        <v>2.706886E-2</v>
      </c>
      <c r="L11" s="1">
        <v>48062477.659999996</v>
      </c>
      <c r="M11" s="8">
        <v>4.7624399999999997E-3</v>
      </c>
      <c r="N11" s="1">
        <v>7017965602.8699999</v>
      </c>
      <c r="O11" s="8">
        <v>2.8450949999999999E-2</v>
      </c>
      <c r="P11" s="3">
        <f t="shared" si="0"/>
        <v>35415305570.049995</v>
      </c>
      <c r="Q11" s="2">
        <f t="shared" si="1"/>
        <v>3.1118098122470583E-2</v>
      </c>
      <c r="R11" s="1">
        <v>744157459.98000002</v>
      </c>
      <c r="S11" s="8">
        <v>3.4020870000000002E-2</v>
      </c>
      <c r="T11" s="1">
        <v>939819004.97000003</v>
      </c>
      <c r="U11" s="8">
        <v>3.3206739999999998E-2</v>
      </c>
      <c r="V11" s="3">
        <f t="shared" si="2"/>
        <v>1683976464.95</v>
      </c>
      <c r="W11" s="2">
        <f t="shared" si="3"/>
        <v>3.3561648678877357E-2</v>
      </c>
      <c r="X11" s="1">
        <v>2828214145.8200002</v>
      </c>
      <c r="Y11" s="8">
        <v>3.3591490000000002E-2</v>
      </c>
      <c r="Z11" s="3">
        <f t="shared" si="4"/>
        <v>39927496180.819992</v>
      </c>
      <c r="AA11" s="2">
        <f t="shared" si="5"/>
        <v>3.137810730073979E-2</v>
      </c>
      <c r="AB11" s="16"/>
    </row>
    <row r="12" spans="1:28" x14ac:dyDescent="0.25">
      <c r="A12" s="12" t="s">
        <v>23</v>
      </c>
      <c r="B12" s="1">
        <v>1424858474.3800001</v>
      </c>
      <c r="C12" s="8">
        <v>6.6769389999999998E-2</v>
      </c>
      <c r="D12" s="1">
        <v>35656277674.650002</v>
      </c>
      <c r="E12" s="8">
        <v>0.1349265</v>
      </c>
      <c r="F12" s="1">
        <v>422498797.17000002</v>
      </c>
      <c r="G12" s="8">
        <v>3.9473399999999999E-2</v>
      </c>
      <c r="H12" s="1">
        <v>67384627315.889999</v>
      </c>
      <c r="I12" s="8">
        <v>0.17471996000000001</v>
      </c>
      <c r="J12" s="1">
        <v>40072170454.919998</v>
      </c>
      <c r="K12" s="8">
        <v>0.20101152999999999</v>
      </c>
      <c r="L12" s="6">
        <v>0</v>
      </c>
      <c r="M12" s="6">
        <v>0</v>
      </c>
      <c r="N12" s="1">
        <v>18281564603.150002</v>
      </c>
      <c r="O12" s="8">
        <v>7.4113780000000004E-2</v>
      </c>
      <c r="P12" s="3">
        <f t="shared" si="0"/>
        <v>163241997320.16</v>
      </c>
      <c r="Q12" s="2">
        <f t="shared" si="1"/>
        <v>0.14343460852735621</v>
      </c>
      <c r="R12" s="1">
        <v>4883869483.9700003</v>
      </c>
      <c r="S12" s="8">
        <v>0.22327730000000001</v>
      </c>
      <c r="T12" s="6">
        <v>0</v>
      </c>
      <c r="U12" s="6">
        <v>0</v>
      </c>
      <c r="V12" s="3">
        <f t="shared" si="2"/>
        <v>4883869483.9700003</v>
      </c>
      <c r="W12" s="2">
        <f t="shared" si="3"/>
        <v>9.7335512239096506E-2</v>
      </c>
      <c r="X12" s="1">
        <v>18368875153.07</v>
      </c>
      <c r="Y12" s="8">
        <v>0.21817225000000001</v>
      </c>
      <c r="Z12" s="3">
        <f t="shared" si="4"/>
        <v>186494741957.20001</v>
      </c>
      <c r="AA12" s="2">
        <f t="shared" si="5"/>
        <v>0.14656195814672346</v>
      </c>
      <c r="AB12" s="16"/>
    </row>
    <row r="13" spans="1:28" x14ac:dyDescent="0.25">
      <c r="A13" s="13" t="s">
        <v>24</v>
      </c>
      <c r="B13" s="3">
        <f t="shared" ref="B13:AA13" si="6">SUM(B6:B12)</f>
        <v>21339996537.869999</v>
      </c>
      <c r="C13" s="7">
        <f t="shared" si="6"/>
        <v>1</v>
      </c>
      <c r="D13" s="3">
        <f t="shared" si="6"/>
        <v>264264458779.79001</v>
      </c>
      <c r="E13" s="7">
        <f t="shared" si="6"/>
        <v>1</v>
      </c>
      <c r="F13" s="3">
        <f t="shared" si="6"/>
        <v>10703380253.520002</v>
      </c>
      <c r="G13" s="7">
        <f t="shared" si="6"/>
        <v>0.99999998999999995</v>
      </c>
      <c r="H13" s="3">
        <f t="shared" si="6"/>
        <v>385672178865.76001</v>
      </c>
      <c r="I13" s="7">
        <f t="shared" si="6"/>
        <v>0.99999999999999989</v>
      </c>
      <c r="J13" s="3">
        <f t="shared" si="6"/>
        <v>199352596195.77002</v>
      </c>
      <c r="K13" s="7">
        <f t="shared" si="6"/>
        <v>1</v>
      </c>
      <c r="L13" s="3">
        <f t="shared" si="6"/>
        <v>10091985524.799999</v>
      </c>
      <c r="M13" s="7">
        <f t="shared" si="6"/>
        <v>1</v>
      </c>
      <c r="N13" s="3">
        <f>SUM(N6:N12)</f>
        <v>246668915556.06</v>
      </c>
      <c r="O13" s="7">
        <f t="shared" si="6"/>
        <v>1</v>
      </c>
      <c r="P13" s="3">
        <f t="shared" si="6"/>
        <v>1138093511713.5701</v>
      </c>
      <c r="Q13" s="7">
        <f t="shared" si="6"/>
        <v>0.99999999999999989</v>
      </c>
      <c r="R13" s="3">
        <f t="shared" si="6"/>
        <v>21873560355.02</v>
      </c>
      <c r="S13" s="7">
        <f t="shared" si="6"/>
        <v>0.99999999999999989</v>
      </c>
      <c r="T13" s="3">
        <f t="shared" si="6"/>
        <v>28302057686.350006</v>
      </c>
      <c r="U13" s="7">
        <f t="shared" si="6"/>
        <v>1.0000000099999999</v>
      </c>
      <c r="V13" s="3">
        <f t="shared" si="6"/>
        <v>50175618041.369995</v>
      </c>
      <c r="W13" s="7">
        <f t="shared" si="6"/>
        <v>1.0000000000000002</v>
      </c>
      <c r="X13" s="3">
        <f t="shared" si="6"/>
        <v>84194368382.139999</v>
      </c>
      <c r="Y13" s="7">
        <f t="shared" si="6"/>
        <v>1.0000000000000002</v>
      </c>
      <c r="Z13" s="3">
        <f>SUM(Z6:Z12)</f>
        <v>1272463498137.0798</v>
      </c>
      <c r="AA13" s="7">
        <f t="shared" si="6"/>
        <v>1</v>
      </c>
    </row>
    <row r="14" spans="1:28" x14ac:dyDescent="0.25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 x14ac:dyDescent="0.25">
      <c r="A15" s="5" t="s">
        <v>25</v>
      </c>
      <c r="P15" s="16"/>
      <c r="R15" s="16"/>
      <c r="T15" s="16"/>
    </row>
    <row r="16" spans="1:28" x14ac:dyDescent="0.25">
      <c r="A16" s="5" t="s">
        <v>26</v>
      </c>
      <c r="L16" s="16"/>
      <c r="P16" s="16"/>
    </row>
    <row r="17" spans="1:26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 x14ac:dyDescent="0.25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 x14ac:dyDescent="0.25">
      <c r="H27" s="9"/>
    </row>
    <row r="28" spans="1:26" x14ac:dyDescent="0.25">
      <c r="H28" s="9"/>
    </row>
  </sheetData>
  <mergeCells count="16">
    <mergeCell ref="P4:Q4"/>
    <mergeCell ref="R4:S4"/>
    <mergeCell ref="T4:U4"/>
    <mergeCell ref="V4:W4"/>
    <mergeCell ref="X4:Y4"/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7D4700-D85A-4D38-BA99-8BAEC0BFD4B7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CFDA3446-6BA5-4B07-A0A6-669E9AEB5D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17BDF3-33AD-4465-A885-65BD4896EC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Febrero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Nadia Urena</dc:creator>
  <cp:keywords/>
  <dc:description/>
  <cp:lastModifiedBy>Nadia Mercedes Ureña</cp:lastModifiedBy>
  <cp:revision/>
  <dcterms:created xsi:type="dcterms:W3CDTF">2017-06-23T15:36:35Z</dcterms:created>
  <dcterms:modified xsi:type="dcterms:W3CDTF">2025-03-12T14:51:58Z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