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3/"/>
    </mc:Choice>
  </mc:AlternateContent>
  <xr:revisionPtr revIDLastSave="202" documentId="11_5CFC9E657840E1F66F4B7F50FD8036829C1925B5" xr6:coauthVersionLast="47" xr6:coauthVersionMax="47" xr10:uidLastSave="{1B02F8E7-A36F-4B4F-83E4-9257C168568E}"/>
  <bookViews>
    <workbookView xWindow="-120" yWindow="-120" windowWidth="29040" windowHeight="15840" xr2:uid="{00000000-000D-0000-FFFF-FFFF00000000}"/>
  </bookViews>
  <sheets>
    <sheet name="RM Julio 2023" sheetId="2" r:id="rId1"/>
  </sheets>
  <externalReferences>
    <externalReference r:id="rId2"/>
    <externalReference r:id="rId3"/>
    <externalReference r:id="rId4"/>
  </externalReferences>
  <definedNames>
    <definedName name="_xlnm.Print_Area" localSheetId="0">'RM Julio 2023'!$A$1:$H$138</definedName>
    <definedName name="Área_de_impresión1" localSheetId="0">'[1]7.7.6'!$A$1:$AQ$58</definedName>
    <definedName name="Área_de_impresión1">'[2]7.7.6'!$A$1:$AQ$58</definedName>
    <definedName name="Área_de_impresión2" localSheetId="0">'[1]7.7.6'!#REF!</definedName>
    <definedName name="Área_de_impresión2">'[2]7.7.6'!#REF!</definedName>
    <definedName name="CCI" localSheetId="0">'[1]7.7.6'!$A$1:$R$57</definedName>
    <definedName name="CCI">'[2]7.7.6'!$A$1:$R$57</definedName>
    <definedName name="Compl" localSheetId="0">'[1]7.7.6'!$AA$1:$AJ$57</definedName>
    <definedName name="Compl">'[2]7.7.6'!$AA$1:$AJ$57</definedName>
    <definedName name="Exceso1" localSheetId="0">'[1]7.7.6'!#REF!</definedName>
    <definedName name="Exceso1">'[2]7.7.6'!#REF!</definedName>
    <definedName name="Exceso2" localSheetId="0">'[1]7.7.6'!#REF!</definedName>
    <definedName name="Exceso2">'[2]7.7.6'!#REF!</definedName>
    <definedName name="Print1" localSheetId="0">'[1]7.7.6'!$A$1:$AQ$58</definedName>
    <definedName name="Print1">'[2]7.7.6'!$A$1:$AQ$58</definedName>
    <definedName name="Print2" localSheetId="0">'[1]7.7.6'!#REF!</definedName>
    <definedName name="Print2">'[2]7.7.6'!#REF!</definedName>
    <definedName name="RepFSS" localSheetId="0">'[1]7.7.6'!$T$1:$Y$57</definedName>
    <definedName name="RepFSS">'[2]7.7.6'!$T$1:$Y$57</definedName>
    <definedName name="Totales" localSheetId="0">'[1]7.7.6'!$A$1:$AP$58</definedName>
    <definedName name="Totales">'[2]7.7.6'!$A$1:$AP$58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H19" i="2"/>
  <c r="H18" i="2"/>
  <c r="G64" i="2"/>
  <c r="H64" i="2" s="1"/>
  <c r="G124" i="2"/>
  <c r="H124" i="2" s="1"/>
  <c r="G123" i="2"/>
  <c r="H123" i="2" s="1"/>
  <c r="G122" i="2"/>
  <c r="H122" i="2" s="1"/>
  <c r="G121" i="2"/>
  <c r="H121" i="2" s="1"/>
  <c r="G118" i="2"/>
  <c r="H118" i="2" s="1"/>
  <c r="G117" i="2"/>
  <c r="H117" i="2" s="1"/>
  <c r="G114" i="2"/>
  <c r="H114" i="2" s="1"/>
  <c r="G113" i="2"/>
  <c r="H113" i="2" s="1"/>
  <c r="G110" i="2"/>
  <c r="H110" i="2" s="1"/>
  <c r="G109" i="2"/>
  <c r="H109" i="2" s="1"/>
  <c r="G108" i="2"/>
  <c r="H108" i="2" s="1"/>
  <c r="G107" i="2"/>
  <c r="H107" i="2" s="1"/>
  <c r="J106" i="2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6" i="2"/>
  <c r="H96" i="2" s="1"/>
  <c r="J94" i="2"/>
  <c r="J92" i="2"/>
  <c r="G92" i="2"/>
  <c r="H92" i="2" s="1"/>
  <c r="J90" i="2"/>
  <c r="G89" i="2"/>
  <c r="H89" i="2" s="1"/>
  <c r="J87" i="2"/>
  <c r="J86" i="2"/>
  <c r="G85" i="2"/>
  <c r="H85" i="2" s="1"/>
  <c r="J83" i="2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3" i="2"/>
  <c r="H63" i="2" s="1"/>
  <c r="G62" i="2"/>
  <c r="H62" i="2" s="1"/>
  <c r="G61" i="2"/>
  <c r="H61" i="2" s="1"/>
  <c r="G60" i="2"/>
  <c r="H60" i="2" s="1"/>
  <c r="G59" i="2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J37" i="2"/>
  <c r="J36" i="2"/>
  <c r="J35" i="2"/>
  <c r="G34" i="2"/>
  <c r="H34" i="2" s="1"/>
  <c r="J33" i="2"/>
  <c r="G31" i="2"/>
  <c r="H31" i="2" s="1"/>
  <c r="G30" i="2"/>
  <c r="H30" i="2" s="1"/>
  <c r="G29" i="2"/>
  <c r="H29" i="2" s="1"/>
  <c r="J29" i="2"/>
  <c r="J28" i="2"/>
  <c r="J27" i="2"/>
  <c r="J25" i="2"/>
  <c r="G21" i="2"/>
  <c r="H21" i="2" s="1"/>
  <c r="G20" i="2"/>
  <c r="H20" i="2" s="1"/>
  <c r="J20" i="2"/>
  <c r="G17" i="2"/>
  <c r="H17" i="2" s="1"/>
  <c r="G16" i="2"/>
  <c r="H16" i="2" s="1"/>
  <c r="J16" i="2"/>
  <c r="G15" i="2"/>
  <c r="H15" i="2" s="1"/>
  <c r="G14" i="2"/>
  <c r="H14" i="2" s="1"/>
  <c r="G13" i="2"/>
  <c r="H13" i="2" s="1"/>
  <c r="J12" i="2"/>
  <c r="G11" i="2"/>
  <c r="H11" i="2" s="1"/>
  <c r="G10" i="2"/>
  <c r="H10" i="2" s="1"/>
  <c r="J10" i="2"/>
  <c r="J121" i="2" l="1"/>
  <c r="J112" i="2"/>
  <c r="G36" i="2"/>
  <c r="H36" i="2" s="1"/>
  <c r="J104" i="2"/>
  <c r="J99" i="2"/>
  <c r="J108" i="2"/>
  <c r="J88" i="2"/>
  <c r="J101" i="2"/>
  <c r="J117" i="2"/>
  <c r="J91" i="2"/>
  <c r="J102" i="2"/>
  <c r="J107" i="2"/>
  <c r="J109" i="2"/>
  <c r="G33" i="2"/>
  <c r="H33" i="2" s="1"/>
  <c r="J34" i="2"/>
  <c r="J95" i="2"/>
  <c r="G25" i="2"/>
  <c r="H25" i="2" s="1"/>
  <c r="J98" i="2"/>
  <c r="J113" i="2"/>
  <c r="J122" i="2"/>
  <c r="G84" i="2"/>
  <c r="H84" i="2" s="1"/>
  <c r="G88" i="2"/>
  <c r="H88" i="2" s="1"/>
  <c r="G93" i="2"/>
  <c r="H93" i="2" s="1"/>
  <c r="G27" i="2"/>
  <c r="H27" i="2" s="1"/>
  <c r="J31" i="2"/>
  <c r="G37" i="2"/>
  <c r="H37" i="2" s="1"/>
  <c r="G67" i="2"/>
  <c r="H67" i="2" s="1"/>
  <c r="G28" i="2"/>
  <c r="H28" i="2" s="1"/>
  <c r="J30" i="2"/>
  <c r="J103" i="2"/>
  <c r="J105" i="2"/>
  <c r="J116" i="2"/>
  <c r="J120" i="2"/>
  <c r="J13" i="2"/>
  <c r="J17" i="2"/>
  <c r="J21" i="2"/>
  <c r="J93" i="2"/>
  <c r="G94" i="2"/>
  <c r="H94" i="2" s="1"/>
  <c r="G12" i="2"/>
  <c r="H12" i="2" s="1"/>
  <c r="J14" i="2"/>
  <c r="J18" i="2"/>
  <c r="G26" i="2"/>
  <c r="H26" i="2" s="1"/>
  <c r="G44" i="2"/>
  <c r="H44" i="2" s="1"/>
  <c r="G87" i="2"/>
  <c r="H87" i="2" s="1"/>
  <c r="J15" i="2"/>
  <c r="J19" i="2"/>
  <c r="J85" i="2"/>
  <c r="G86" i="2"/>
  <c r="H86" i="2" s="1"/>
  <c r="G91" i="2"/>
  <c r="H91" i="2" s="1"/>
  <c r="G35" i="2"/>
  <c r="H35" i="2" s="1"/>
  <c r="J89" i="2"/>
  <c r="G90" i="2"/>
  <c r="H90" i="2" s="1"/>
  <c r="G95" i="2"/>
  <c r="H95" i="2" s="1"/>
  <c r="G51" i="2" l="1"/>
  <c r="H51" i="2" s="1"/>
  <c r="G83" i="2"/>
  <c r="H83" i="2" s="1"/>
  <c r="J82" i="2"/>
  <c r="J9" i="2"/>
  <c r="G9" i="2"/>
  <c r="H9" i="2" s="1"/>
  <c r="J32" i="2"/>
  <c r="G32" i="2"/>
  <c r="H32" i="2" s="1"/>
  <c r="G74" i="2"/>
  <c r="H74" i="2" s="1"/>
  <c r="F51" i="2"/>
  <c r="G43" i="2"/>
  <c r="H43" i="2" s="1"/>
  <c r="J24" i="2"/>
  <c r="G24" i="2"/>
  <c r="H24" i="2" s="1"/>
  <c r="F12" i="2" l="1"/>
  <c r="F11" i="2"/>
  <c r="F43" i="2"/>
  <c r="F36" i="2"/>
  <c r="G23" i="2"/>
  <c r="H23" i="2" s="1"/>
  <c r="G39" i="2"/>
  <c r="H39" i="2" s="1"/>
  <c r="F23" i="2"/>
  <c r="J23" i="2"/>
  <c r="G40" i="2"/>
  <c r="H40" i="2" s="1"/>
  <c r="F30" i="2"/>
  <c r="F29" i="2"/>
  <c r="F28" i="2"/>
  <c r="F25" i="2"/>
  <c r="F31" i="2"/>
  <c r="F33" i="2"/>
  <c r="F26" i="2"/>
  <c r="F35" i="2"/>
  <c r="F34" i="2"/>
  <c r="F37" i="2"/>
  <c r="F27" i="2"/>
  <c r="G8" i="2"/>
  <c r="H8" i="2" s="1"/>
  <c r="F8" i="2"/>
  <c r="J8" i="2"/>
  <c r="F20" i="2"/>
  <c r="F16" i="2"/>
  <c r="F10" i="2"/>
  <c r="F15" i="2"/>
  <c r="F14" i="2"/>
  <c r="F17" i="2"/>
  <c r="F19" i="2"/>
  <c r="F18" i="2"/>
  <c r="F13" i="2"/>
  <c r="F21" i="2"/>
  <c r="F24" i="2"/>
  <c r="J43" i="2"/>
  <c r="F42" i="2"/>
  <c r="F63" i="2"/>
  <c r="F61" i="2"/>
  <c r="F59" i="2"/>
  <c r="F57" i="2"/>
  <c r="F55" i="2"/>
  <c r="F53" i="2"/>
  <c r="F49" i="2"/>
  <c r="F47" i="2"/>
  <c r="F45" i="2"/>
  <c r="G42" i="2"/>
  <c r="H42" i="2" s="1"/>
  <c r="F46" i="2"/>
  <c r="F54" i="2"/>
  <c r="F62" i="2"/>
  <c r="F48" i="2"/>
  <c r="F56" i="2"/>
  <c r="F64" i="2"/>
  <c r="F50" i="2"/>
  <c r="F58" i="2"/>
  <c r="F44" i="2"/>
  <c r="F52" i="2"/>
  <c r="F60" i="2"/>
  <c r="F32" i="2"/>
  <c r="G82" i="2"/>
  <c r="H82" i="2" s="1"/>
  <c r="F82" i="2"/>
  <c r="F93" i="2"/>
  <c r="F89" i="2"/>
  <c r="F84" i="2"/>
  <c r="J81" i="2"/>
  <c r="F90" i="2"/>
  <c r="F85" i="2"/>
  <c r="F87" i="2"/>
  <c r="F92" i="2"/>
  <c r="F91" i="2"/>
  <c r="F88" i="2"/>
  <c r="F94" i="2"/>
  <c r="F96" i="2"/>
  <c r="F86" i="2"/>
  <c r="F95" i="2"/>
  <c r="G66" i="2"/>
  <c r="H66" i="2" s="1"/>
  <c r="F80" i="2"/>
  <c r="F78" i="2"/>
  <c r="F76" i="2"/>
  <c r="F72" i="2"/>
  <c r="F70" i="2"/>
  <c r="F68" i="2"/>
  <c r="F66" i="2"/>
  <c r="F71" i="2"/>
  <c r="F79" i="2"/>
  <c r="F73" i="2"/>
  <c r="F67" i="2"/>
  <c r="F75" i="2"/>
  <c r="F69" i="2"/>
  <c r="F77" i="2"/>
  <c r="F74" i="2"/>
  <c r="F9" i="2"/>
  <c r="F83" i="2"/>
</calcChain>
</file>

<file path=xl/sharedStrings.xml><?xml version="1.0" encoding="utf-8"?>
<sst xmlns="http://schemas.openxmlformats.org/spreadsheetml/2006/main" count="159" uniqueCount="76">
  <si>
    <t>Superintendencia de Pensiones</t>
  </si>
  <si>
    <t>Participación</t>
  </si>
  <si>
    <t>Variación</t>
  </si>
  <si>
    <t>Absoluta</t>
  </si>
  <si>
    <t>Relativa</t>
  </si>
  <si>
    <t xml:space="preserve"> </t>
  </si>
  <si>
    <t>Subtotal AFP</t>
  </si>
  <si>
    <t>Atlántico</t>
  </si>
  <si>
    <t>JMMB-BDI</t>
  </si>
  <si>
    <t>n/a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</si>
  <si>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</si>
  <si>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</si>
  <si>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</si>
  <si>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</si>
  <si>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</si>
  <si>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</si>
  <si>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</si>
  <si>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</si>
  <si>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</si>
  <si>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</si>
  <si>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</si>
  <si>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</si>
  <si>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</si>
  <si>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</si>
  <si>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</si>
  <si>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>Sin individualizar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</si>
  <si>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</si>
  <si>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</si>
  <si>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</si>
  <si>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</si>
  <si>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</si>
  <si>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</si>
  <si>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</si>
  <si>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</si>
  <si>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</si>
  <si>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</si>
  <si>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</si>
  <si>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</si>
  <si>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</si>
  <si>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Notas: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</si>
  <si>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</si>
  <si>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</si>
  <si>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</si>
  <si>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t>Montos devueltos RD$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</si>
  <si>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</si>
  <si>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 xml:space="preserve"> Crecer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</si>
  <si>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</si>
  <si>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</si>
  <si>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</si>
  <si>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</si>
  <si>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</si>
  <si>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</si>
  <si>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</si>
  <si>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</si>
  <si>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</si>
  <si>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Aportes individualizados (RD$)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</si>
  <si>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</si>
  <si>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</si>
  <si>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</si>
  <si>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</si>
  <si>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</si>
  <si>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Devolución otorgada del saldo de la CCI</t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</si>
  <si>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</si>
  <si>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</si>
  <si>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</si>
  <si>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</si>
  <si>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</si>
  <si>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</si>
  <si>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</si>
  <si>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</si>
  <si>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</si>
  <si>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</si>
  <si>
    <t>Julio 2023</t>
  </si>
  <si>
    <t>Abril-2023</t>
  </si>
  <si>
    <t>Resumen estadístico previsional al 31 de julio de 2023</t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</si>
  <si>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2023 es de 2,944,455 según las estimaciones realizadas por la SIPEN a partir de la Encuesta Nacional Continua de Fuerza de Trabajo que elabora el Banco Central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</si>
</sst>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[$€-2]* #,##0.00_);_([$€-2]* \(#,##0.00\);_([$€-2]* &quot;-&quot;??_)"/>
    <numFmt numFmtId="168" formatCode="##,##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7.5"/>
      <name val="Century Gothic"/>
      <family val="2"/>
    </font>
    <font>
      <u/>
      <sz val="10"/>
      <color theme="10"/>
      <name val="Arial"/>
      <family val="2"/>
    </font>
    <font>
      <sz val="10"/>
      <name val="Avenir LT Std 55 Roman"/>
      <family val="2"/>
    </font>
    <font>
      <b/>
      <sz val="16"/>
      <name val="Avenir LT Std 55 Roman"/>
      <family val="2"/>
    </font>
    <font>
      <b/>
      <sz val="14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b/>
      <sz val="12.5"/>
      <name val="Avenir LT Std 55 Roman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b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color theme="0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u/>
      <sz val="12.5"/>
      <name val="Avenir LT Std 55 Roman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Avenir LT Std 55 Roman"/>
      <family val="2"/>
    </font>
    <font>
      <b/>
      <sz val="12.5"/>
      <name val="Century Gothic"/>
      <family val="2"/>
    </font>
    <font>
      <sz val="12.5"/>
      <name val="Century Gothic"/>
      <family val="2"/>
    </font>
    <font>
      <sz val="10"/>
      <name val="Arial"/>
      <family val="2"/>
    </font>
    <font>
      <sz val="12.5"/>
      <color indexed="10"/>
      <name val="Avenir LT Std 55 Roman"/>
      <family val="2"/>
    </font>
    <font>
      <b/>
      <sz val="8"/>
      <name val="Century Gothic"/>
      <family val="2"/>
    </font>
    <font>
      <sz val="8"/>
      <name val="Century Gothic"/>
      <family val="2"/>
    </font>
    <font>
      <vertAlign val="superscript"/>
      <sz val="7.5"/>
      <name val="Century Gothic"/>
      <family val="2"/>
    </font>
    <font>
      <sz val="8"/>
      <name val="Arial"/>
      <family val="2"/>
    </font>
    <font>
      <sz val="12.5"/>
      <color rgb="FF000000"/>
      <name val="Avenir LT Std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theme="0" tint="-4.9989318521683403E-2"/>
      </right>
      <top/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/>
      <bottom style="thick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3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/>
    <xf numFmtId="3" fontId="2" fillId="0" borderId="0" xfId="1" applyNumberFormat="1"/>
    <xf numFmtId="0" fontId="3" fillId="0" borderId="0" xfId="2" applyFont="1"/>
    <xf numFmtId="0" fontId="4" fillId="0" borderId="0" xfId="2" applyFont="1"/>
    <xf numFmtId="0" fontId="4" fillId="0" borderId="0" xfId="1" applyFont="1"/>
    <xf numFmtId="0" fontId="8" fillId="0" borderId="0" xfId="2" applyFont="1"/>
    <xf numFmtId="0" fontId="12" fillId="0" borderId="0" xfId="2" applyFont="1"/>
    <xf numFmtId="0" fontId="13" fillId="0" borderId="0" xfId="2" applyFont="1"/>
    <xf numFmtId="165" fontId="13" fillId="0" borderId="0" xfId="2" applyNumberFormat="1" applyFont="1"/>
    <xf numFmtId="0" fontId="9" fillId="3" borderId="2" xfId="2" applyFont="1" applyFill="1" applyBorder="1" applyAlignment="1">
      <alignment horizontal="center"/>
    </xf>
    <xf numFmtId="3" fontId="9" fillId="3" borderId="8" xfId="2" applyNumberFormat="1" applyFont="1" applyFill="1" applyBorder="1" applyAlignment="1">
      <alignment horizontal="center"/>
    </xf>
    <xf numFmtId="10" fontId="9" fillId="3" borderId="8" xfId="3" applyNumberFormat="1" applyFont="1" applyFill="1" applyBorder="1" applyAlignment="1">
      <alignment horizontal="center"/>
    </xf>
    <xf numFmtId="165" fontId="9" fillId="3" borderId="8" xfId="3" applyNumberFormat="1" applyFont="1" applyFill="1" applyBorder="1" applyAlignment="1">
      <alignment horizontal="center"/>
    </xf>
    <xf numFmtId="166" fontId="9" fillId="3" borderId="8" xfId="4" applyNumberFormat="1" applyFont="1" applyFill="1" applyBorder="1" applyAlignment="1">
      <alignment horizontal="center" wrapText="1"/>
    </xf>
    <xf numFmtId="3" fontId="10" fillId="3" borderId="5" xfId="2" applyNumberFormat="1" applyFont="1" applyFill="1" applyBorder="1" applyAlignment="1">
      <alignment horizontal="center"/>
    </xf>
    <xf numFmtId="3" fontId="9" fillId="3" borderId="5" xfId="3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165" fontId="10" fillId="3" borderId="6" xfId="3" applyNumberFormat="1" applyFont="1" applyFill="1" applyBorder="1" applyAlignment="1">
      <alignment horizontal="center"/>
    </xf>
    <xf numFmtId="0" fontId="6" fillId="0" borderId="0" xfId="1" applyFont="1"/>
    <xf numFmtId="0" fontId="15" fillId="4" borderId="0" xfId="2" applyFont="1" applyFill="1" applyAlignment="1">
      <alignment horizontal="right"/>
    </xf>
    <xf numFmtId="0" fontId="16" fillId="4" borderId="0" xfId="2" applyFont="1" applyFill="1" applyAlignment="1">
      <alignment horizontal="right"/>
    </xf>
    <xf numFmtId="0" fontId="17" fillId="4" borderId="0" xfId="2" applyFont="1" applyFill="1" applyAlignment="1">
      <alignment horizontal="right"/>
    </xf>
    <xf numFmtId="0" fontId="17" fillId="4" borderId="0" xfId="2" applyFont="1" applyFill="1"/>
    <xf numFmtId="0" fontId="20" fillId="4" borderId="0" xfId="2" applyFont="1" applyFill="1" applyAlignment="1">
      <alignment horizontal="right"/>
    </xf>
    <xf numFmtId="0" fontId="14" fillId="4" borderId="0" xfId="2" applyFont="1" applyFill="1" applyAlignment="1">
      <alignment horizontal="left"/>
    </xf>
    <xf numFmtId="3" fontId="22" fillId="3" borderId="2" xfId="2" applyNumberFormat="1" applyFont="1" applyFill="1" applyBorder="1" applyAlignment="1">
      <alignment horizontal="center"/>
    </xf>
    <xf numFmtId="3" fontId="22" fillId="3" borderId="7" xfId="2" applyNumberFormat="1" applyFont="1" applyFill="1" applyBorder="1" applyAlignment="1">
      <alignment horizontal="center"/>
    </xf>
    <xf numFmtId="165" fontId="22" fillId="3" borderId="0" xfId="3" applyNumberFormat="1" applyFont="1" applyFill="1" applyBorder="1" applyAlignment="1">
      <alignment horizontal="center"/>
    </xf>
    <xf numFmtId="3" fontId="22" fillId="3" borderId="8" xfId="2" applyNumberFormat="1" applyFont="1" applyFill="1" applyBorder="1" applyAlignment="1">
      <alignment horizontal="center"/>
    </xf>
    <xf numFmtId="165" fontId="22" fillId="3" borderId="8" xfId="3" applyNumberFormat="1" applyFont="1" applyFill="1" applyBorder="1" applyAlignment="1">
      <alignment horizontal="center"/>
    </xf>
    <xf numFmtId="10" fontId="22" fillId="3" borderId="8" xfId="3" applyNumberFormat="1" applyFont="1" applyFill="1" applyBorder="1" applyAlignment="1">
      <alignment horizontal="center"/>
    </xf>
    <xf numFmtId="10" fontId="11" fillId="3" borderId="8" xfId="3" applyNumberFormat="1" applyFont="1" applyFill="1" applyBorder="1" applyAlignment="1">
      <alignment horizontal="center"/>
    </xf>
    <xf numFmtId="0" fontId="14" fillId="4" borderId="0" xfId="2" applyFont="1" applyFill="1"/>
    <xf numFmtId="10" fontId="22" fillId="3" borderId="0" xfId="3" applyNumberFormat="1" applyFont="1" applyFill="1" applyBorder="1" applyAlignment="1">
      <alignment horizontal="center" vertical="center"/>
    </xf>
    <xf numFmtId="10" fontId="22" fillId="3" borderId="0" xfId="2" applyNumberFormat="1" applyFont="1" applyFill="1" applyAlignment="1">
      <alignment horizontal="center"/>
    </xf>
    <xf numFmtId="3" fontId="22" fillId="3" borderId="0" xfId="1" applyNumberFormat="1" applyFont="1" applyFill="1" applyAlignment="1">
      <alignment horizontal="center"/>
    </xf>
    <xf numFmtId="3" fontId="9" fillId="3" borderId="0" xfId="1" applyNumberFormat="1" applyFont="1" applyFill="1" applyAlignment="1">
      <alignment horizontal="center"/>
    </xf>
    <xf numFmtId="3" fontId="22" fillId="3" borderId="0" xfId="2" applyNumberFormat="1" applyFont="1" applyFill="1" applyAlignment="1">
      <alignment horizontal="center"/>
    </xf>
    <xf numFmtId="3" fontId="9" fillId="3" borderId="0" xfId="2" applyNumberFormat="1" applyFont="1" applyFill="1" applyAlignment="1">
      <alignment horizontal="center"/>
    </xf>
    <xf numFmtId="0" fontId="2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17" fontId="26" fillId="2" borderId="1" xfId="2" applyNumberFormat="1" applyFont="1" applyFill="1" applyBorder="1" applyAlignment="1">
      <alignment vertical="center"/>
    </xf>
    <xf numFmtId="17" fontId="26" fillId="2" borderId="1" xfId="2" applyNumberFormat="1" applyFont="1" applyFill="1" applyBorder="1" applyAlignment="1">
      <alignment vertical="center" wrapText="1"/>
    </xf>
    <xf numFmtId="0" fontId="26" fillId="2" borderId="1" xfId="2" applyFont="1" applyFill="1" applyBorder="1"/>
    <xf numFmtId="0" fontId="25" fillId="0" borderId="0" xfId="2" applyFont="1" applyAlignment="1">
      <alignment horizontal="right"/>
    </xf>
    <xf numFmtId="0" fontId="27" fillId="0" borderId="0" xfId="2" applyFont="1"/>
    <xf numFmtId="0" fontId="11" fillId="3" borderId="6" xfId="2" applyFont="1" applyFill="1" applyBorder="1" applyAlignment="1">
      <alignment horizontal="center"/>
    </xf>
    <xf numFmtId="165" fontId="11" fillId="3" borderId="14" xfId="2" applyNumberFormat="1" applyFont="1" applyFill="1" applyBorder="1" applyAlignment="1">
      <alignment horizontal="center"/>
    </xf>
    <xf numFmtId="0" fontId="17" fillId="4" borderId="0" xfId="1" applyFont="1" applyFill="1"/>
    <xf numFmtId="0" fontId="14" fillId="4" borderId="0" xfId="2" applyFont="1" applyFill="1" applyAlignment="1">
      <alignment horizontal="right"/>
    </xf>
    <xf numFmtId="3" fontId="22" fillId="3" borderId="12" xfId="2" applyNumberFormat="1" applyFont="1" applyFill="1" applyBorder="1" applyAlignment="1">
      <alignment horizontal="center"/>
    </xf>
    <xf numFmtId="3" fontId="22" fillId="3" borderId="15" xfId="2" applyNumberFormat="1" applyFont="1" applyFill="1" applyBorder="1" applyAlignment="1">
      <alignment horizontal="center"/>
    </xf>
    <xf numFmtId="165" fontId="22" fillId="3" borderId="16" xfId="3" applyNumberFormat="1" applyFont="1" applyFill="1" applyBorder="1" applyAlignment="1">
      <alignment horizontal="center"/>
    </xf>
    <xf numFmtId="3" fontId="9" fillId="3" borderId="12" xfId="3" applyNumberFormat="1" applyFont="1" applyFill="1" applyBorder="1" applyAlignment="1">
      <alignment horizontal="center"/>
    </xf>
    <xf numFmtId="3" fontId="9" fillId="3" borderId="0" xfId="3" applyNumberFormat="1" applyFont="1" applyFill="1" applyBorder="1" applyAlignment="1">
      <alignment horizontal="center"/>
    </xf>
    <xf numFmtId="165" fontId="9" fillId="3" borderId="16" xfId="3" applyNumberFormat="1" applyFont="1" applyFill="1" applyBorder="1" applyAlignment="1">
      <alignment horizontal="center"/>
    </xf>
    <xf numFmtId="0" fontId="28" fillId="4" borderId="0" xfId="28" applyFill="1"/>
    <xf numFmtId="0" fontId="16" fillId="4" borderId="0" xfId="2" applyFont="1" applyFill="1"/>
    <xf numFmtId="3" fontId="22" fillId="3" borderId="1" xfId="2" applyNumberFormat="1" applyFont="1" applyFill="1" applyBorder="1" applyAlignment="1">
      <alignment horizontal="center"/>
    </xf>
    <xf numFmtId="3" fontId="9" fillId="3" borderId="17" xfId="3" applyNumberFormat="1" applyFont="1" applyFill="1" applyBorder="1" applyAlignment="1">
      <alignment horizontal="center"/>
    </xf>
    <xf numFmtId="165" fontId="10" fillId="3" borderId="18" xfId="3" applyNumberFormat="1" applyFont="1" applyFill="1" applyBorder="1" applyAlignment="1">
      <alignment horizontal="center"/>
    </xf>
    <xf numFmtId="3" fontId="9" fillId="3" borderId="18" xfId="2" applyNumberFormat="1" applyFont="1" applyFill="1" applyBorder="1" applyAlignment="1">
      <alignment horizontal="center"/>
    </xf>
    <xf numFmtId="165" fontId="9" fillId="3" borderId="6" xfId="3" applyNumberFormat="1" applyFont="1" applyFill="1" applyBorder="1" applyAlignment="1">
      <alignment horizontal="center"/>
    </xf>
    <xf numFmtId="0" fontId="14" fillId="4" borderId="0" xfId="2" applyFont="1" applyFill="1" applyAlignment="1">
      <alignment horizontal="center"/>
    </xf>
    <xf numFmtId="3" fontId="22" fillId="3" borderId="12" xfId="3" applyNumberFormat="1" applyFont="1" applyFill="1" applyBorder="1" applyAlignment="1">
      <alignment horizontal="center"/>
    </xf>
    <xf numFmtId="3" fontId="22" fillId="3" borderId="0" xfId="3" applyNumberFormat="1" applyFont="1" applyFill="1" applyBorder="1" applyAlignment="1">
      <alignment horizontal="center"/>
    </xf>
    <xf numFmtId="3" fontId="10" fillId="3" borderId="19" xfId="2" applyNumberFormat="1" applyFont="1" applyFill="1" applyBorder="1" applyAlignment="1">
      <alignment horizontal="center"/>
    </xf>
    <xf numFmtId="10" fontId="22" fillId="3" borderId="12" xfId="3" applyNumberFormat="1" applyFont="1" applyFill="1" applyBorder="1" applyAlignment="1">
      <alignment horizontal="center" vertical="center"/>
    </xf>
    <xf numFmtId="165" fontId="11" fillId="3" borderId="16" xfId="3" applyNumberFormat="1" applyFont="1" applyFill="1" applyBorder="1" applyAlignment="1">
      <alignment horizontal="center"/>
    </xf>
    <xf numFmtId="10" fontId="22" fillId="3" borderId="12" xfId="2" applyNumberFormat="1" applyFont="1" applyFill="1" applyBorder="1" applyAlignment="1">
      <alignment horizontal="center"/>
    </xf>
    <xf numFmtId="10" fontId="11" fillId="3" borderId="16" xfId="3" applyNumberFormat="1" applyFont="1" applyFill="1" applyBorder="1" applyAlignment="1">
      <alignment horizontal="center"/>
    </xf>
    <xf numFmtId="4" fontId="9" fillId="3" borderId="19" xfId="2" applyNumberFormat="1" applyFont="1" applyFill="1" applyBorder="1" applyAlignment="1">
      <alignment horizontal="center"/>
    </xf>
    <xf numFmtId="3" fontId="9" fillId="3" borderId="6" xfId="3" applyNumberFormat="1" applyFont="1" applyFill="1" applyBorder="1" applyAlignment="1">
      <alignment horizontal="center"/>
    </xf>
    <xf numFmtId="0" fontId="9" fillId="3" borderId="18" xfId="2" applyFont="1" applyFill="1" applyBorder="1" applyAlignment="1">
      <alignment horizontal="center"/>
    </xf>
    <xf numFmtId="165" fontId="9" fillId="3" borderId="6" xfId="2" applyNumberFormat="1" applyFont="1" applyFill="1" applyBorder="1" applyAlignment="1">
      <alignment horizontal="center"/>
    </xf>
    <xf numFmtId="0" fontId="17" fillId="4" borderId="0" xfId="1" applyFont="1" applyFill="1" applyAlignment="1">
      <alignment horizontal="right"/>
    </xf>
    <xf numFmtId="3" fontId="22" fillId="3" borderId="12" xfId="1" applyNumberFormat="1" applyFont="1" applyFill="1" applyBorder="1" applyAlignment="1">
      <alignment horizontal="center"/>
    </xf>
    <xf numFmtId="164" fontId="3" fillId="0" borderId="0" xfId="8" applyFont="1" applyBorder="1"/>
    <xf numFmtId="164" fontId="2" fillId="0" borderId="0" xfId="1" applyNumberFormat="1"/>
    <xf numFmtId="3" fontId="22" fillId="3" borderId="20" xfId="2" applyNumberFormat="1" applyFont="1" applyFill="1" applyBorder="1" applyAlignment="1">
      <alignment horizontal="center"/>
    </xf>
    <xf numFmtId="3" fontId="22" fillId="3" borderId="21" xfId="2" applyNumberFormat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3" xfId="1" applyFont="1" applyFill="1" applyBorder="1"/>
    <xf numFmtId="3" fontId="22" fillId="3" borderId="20" xfId="1" applyNumberFormat="1" applyFont="1" applyFill="1" applyBorder="1" applyAlignment="1">
      <alignment horizontal="center"/>
    </xf>
    <xf numFmtId="165" fontId="22" fillId="3" borderId="2" xfId="3" applyNumberFormat="1" applyFont="1" applyFill="1" applyBorder="1" applyAlignment="1">
      <alignment horizontal="center"/>
    </xf>
    <xf numFmtId="3" fontId="9" fillId="3" borderId="20" xfId="1" applyNumberFormat="1" applyFont="1" applyFill="1" applyBorder="1" applyAlignment="1">
      <alignment horizontal="center"/>
    </xf>
    <xf numFmtId="165" fontId="9" fillId="3" borderId="2" xfId="3" applyNumberFormat="1" applyFont="1" applyFill="1" applyBorder="1" applyAlignment="1">
      <alignment horizontal="center"/>
    </xf>
    <xf numFmtId="3" fontId="29" fillId="3" borderId="4" xfId="2" applyNumberFormat="1" applyFont="1" applyFill="1" applyBorder="1" applyAlignment="1">
      <alignment horizontal="center"/>
    </xf>
    <xf numFmtId="3" fontId="29" fillId="3" borderId="22" xfId="2" applyNumberFormat="1" applyFont="1" applyFill="1" applyBorder="1" applyAlignment="1">
      <alignment horizontal="center"/>
    </xf>
    <xf numFmtId="3" fontId="9" fillId="3" borderId="20" xfId="2" applyNumberFormat="1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3" borderId="20" xfId="2" applyFont="1" applyFill="1" applyBorder="1" applyAlignment="1">
      <alignment horizontal="center"/>
    </xf>
    <xf numFmtId="165" fontId="9" fillId="3" borderId="16" xfId="2" applyNumberFormat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166" fontId="9" fillId="3" borderId="6" xfId="4" applyNumberFormat="1" applyFont="1" applyFill="1" applyBorder="1" applyAlignment="1">
      <alignment horizontal="center" wrapText="1"/>
    </xf>
    <xf numFmtId="10" fontId="2" fillId="0" borderId="0" xfId="1" applyNumberFormat="1"/>
    <xf numFmtId="10" fontId="22" fillId="3" borderId="0" xfId="29" applyNumberFormat="1" applyFont="1" applyFill="1" applyBorder="1" applyAlignment="1">
      <alignment horizontal="center"/>
    </xf>
    <xf numFmtId="10" fontId="22" fillId="3" borderId="20" xfId="30" applyNumberFormat="1" applyFont="1" applyFill="1" applyBorder="1" applyAlignment="1">
      <alignment horizontal="center"/>
    </xf>
    <xf numFmtId="166" fontId="9" fillId="3" borderId="2" xfId="4" applyNumberFormat="1" applyFont="1" applyFill="1" applyBorder="1" applyAlignment="1">
      <alignment horizontal="center" wrapText="1"/>
    </xf>
    <xf numFmtId="165" fontId="22" fillId="3" borderId="16" xfId="2" applyNumberFormat="1" applyFont="1" applyFill="1" applyBorder="1" applyAlignment="1">
      <alignment horizontal="center"/>
    </xf>
    <xf numFmtId="10" fontId="9" fillId="3" borderId="0" xfId="29" applyNumberFormat="1" applyFont="1" applyFill="1" applyBorder="1" applyAlignment="1">
      <alignment horizontal="center"/>
    </xf>
    <xf numFmtId="10" fontId="9" fillId="3" borderId="20" xfId="30" applyNumberFormat="1" applyFont="1" applyFill="1" applyBorder="1" applyAlignment="1">
      <alignment horizontal="center"/>
    </xf>
    <xf numFmtId="0" fontId="6" fillId="3" borderId="20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165" fontId="6" fillId="3" borderId="16" xfId="2" applyNumberFormat="1" applyFont="1" applyFill="1" applyBorder="1" applyAlignment="1">
      <alignment horizontal="center"/>
    </xf>
    <xf numFmtId="166" fontId="9" fillId="3" borderId="24" xfId="4" applyNumberFormat="1" applyFont="1" applyFill="1" applyBorder="1" applyAlignment="1">
      <alignment horizontal="center" wrapText="1"/>
    </xf>
    <xf numFmtId="3" fontId="9" fillId="3" borderId="25" xfId="2" applyNumberFormat="1" applyFont="1" applyFill="1" applyBorder="1" applyAlignment="1">
      <alignment horizontal="center"/>
    </xf>
    <xf numFmtId="165" fontId="9" fillId="3" borderId="26" xfId="3" applyNumberFormat="1" applyFont="1" applyFill="1" applyBorder="1" applyAlignment="1">
      <alignment horizontal="center"/>
    </xf>
    <xf numFmtId="0" fontId="30" fillId="0" borderId="0" xfId="2" applyFont="1" applyAlignment="1">
      <alignment wrapText="1"/>
    </xf>
    <xf numFmtId="0" fontId="31" fillId="0" borderId="0" xfId="2" applyFont="1"/>
    <xf numFmtId="0" fontId="31" fillId="0" borderId="9" xfId="2" applyFont="1" applyBorder="1"/>
    <xf numFmtId="165" fontId="31" fillId="0" borderId="0" xfId="2" applyNumberFormat="1" applyFont="1"/>
    <xf numFmtId="0" fontId="13" fillId="0" borderId="18" xfId="2" applyFont="1" applyBorder="1"/>
    <xf numFmtId="0" fontId="32" fillId="0" borderId="0" xfId="1" applyFont="1" applyAlignment="1">
      <alignment vertical="center" wrapText="1" shrinkToFit="1"/>
    </xf>
    <xf numFmtId="0" fontId="12" fillId="0" borderId="0" xfId="1" applyFont="1" applyAlignment="1">
      <alignment vertical="center" wrapText="1" shrinkToFit="1"/>
    </xf>
    <xf numFmtId="15" fontId="13" fillId="0" borderId="0" xfId="28" applyNumberFormat="1" applyFont="1" applyAlignment="1">
      <alignment horizontal="left"/>
    </xf>
    <xf numFmtId="0" fontId="33" fillId="0" borderId="0" xfId="1" applyFont="1"/>
    <xf numFmtId="0" fontId="13" fillId="0" borderId="0" xfId="28" applyFont="1"/>
    <xf numFmtId="168" fontId="34" fillId="5" borderId="27" xfId="0" applyNumberFormat="1" applyFont="1" applyFill="1" applyBorder="1" applyAlignment="1">
      <alignment horizontal="center" vertical="top" wrapText="1"/>
    </xf>
    <xf numFmtId="168" fontId="34" fillId="5" borderId="20" xfId="0" applyNumberFormat="1" applyFont="1" applyFill="1" applyBorder="1" applyAlignment="1">
      <alignment horizontal="center" vertical="top" wrapText="1"/>
    </xf>
    <xf numFmtId="0" fontId="9" fillId="3" borderId="10" xfId="1" applyFont="1" applyFill="1" applyBorder="1"/>
    <xf numFmtId="0" fontId="15" fillId="4" borderId="0" xfId="2" applyFont="1" applyFill="1" applyAlignment="1">
      <alignment horizontal="right"/>
    </xf>
    <xf numFmtId="49" fontId="22" fillId="3" borderId="11" xfId="2" applyNumberFormat="1" applyFont="1" applyFill="1" applyBorder="1" applyAlignment="1">
      <alignment horizontal="center" vertical="center"/>
    </xf>
    <xf numFmtId="49" fontId="22" fillId="3" borderId="3" xfId="2" applyNumberFormat="1" applyFont="1" applyFill="1" applyBorder="1" applyAlignment="1">
      <alignment horizontal="center" vertical="center"/>
    </xf>
    <xf numFmtId="17" fontId="11" fillId="3" borderId="8" xfId="2" applyNumberFormat="1" applyFont="1" applyFill="1" applyBorder="1" applyAlignment="1">
      <alignment horizontal="center" vertical="center" wrapText="1"/>
    </xf>
    <xf numFmtId="17" fontId="11" fillId="3" borderId="9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/>
    </xf>
    <xf numFmtId="0" fontId="14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 wrapText="1"/>
    </xf>
    <xf numFmtId="0" fontId="16" fillId="4" borderId="0" xfId="2" applyFont="1" applyFill="1" applyAlignment="1">
      <alignment horizontal="right"/>
    </xf>
    <xf numFmtId="0" fontId="20" fillId="4" borderId="0" xfId="2" applyFont="1" applyFill="1" applyAlignment="1">
      <alignment horizontal="right"/>
    </xf>
    <xf numFmtId="0" fontId="17" fillId="4" borderId="0" xfId="2" applyFont="1" applyFill="1" applyAlignment="1">
      <alignment horizontal="right"/>
    </xf>
    <xf numFmtId="0" fontId="13" fillId="0" borderId="0" xfId="1" applyFont="1" applyAlignment="1">
      <alignment horizontal="left" vertical="center" wrapText="1" shrinkToFit="1"/>
    </xf>
    <xf numFmtId="0" fontId="12" fillId="2" borderId="0" xfId="1" applyFont="1" applyFill="1" applyAlignment="1">
      <alignment horizontal="left" vertical="center" wrapText="1"/>
    </xf>
    <xf numFmtId="0" fontId="12" fillId="0" borderId="0" xfId="1" applyFont="1" applyAlignment="1">
      <alignment horizontal="left" vertical="center" wrapText="1" shrinkToFit="1"/>
    </xf>
  </cellXfs>
  <cellStyles count="31">
    <cellStyle name="Euro" xfId="6" xr:uid="{00000000-0005-0000-0000-000000000000}"/>
    <cellStyle name="Hipervínculo 2" xfId="7" xr:uid="{00000000-0005-0000-0000-000001000000}"/>
    <cellStyle name="Millares 11" xfId="8" xr:uid="{00000000-0005-0000-0000-000003000000}"/>
    <cellStyle name="Millares 11 2" xfId="9" xr:uid="{00000000-0005-0000-0000-000004000000}"/>
    <cellStyle name="Millares 2" xfId="10" xr:uid="{00000000-0005-0000-0000-000005000000}"/>
    <cellStyle name="Millares 3" xfId="11" xr:uid="{00000000-0005-0000-0000-000006000000}"/>
    <cellStyle name="Millares 3 2" xfId="4" xr:uid="{00000000-0005-0000-0000-000007000000}"/>
    <cellStyle name="Millares 4" xfId="12" xr:uid="{00000000-0005-0000-0000-000008000000}"/>
    <cellStyle name="Millares 4 2" xfId="13" xr:uid="{00000000-0005-0000-0000-000009000000}"/>
    <cellStyle name="Millares 4 2 2" xfId="14" xr:uid="{00000000-0005-0000-0000-00000A000000}"/>
    <cellStyle name="Millares 4 3" xfId="15" xr:uid="{00000000-0005-0000-0000-00000B000000}"/>
    <cellStyle name="Millares 5" xfId="16" xr:uid="{00000000-0005-0000-0000-00000C000000}"/>
    <cellStyle name="Millares 7" xfId="17" xr:uid="{00000000-0005-0000-0000-00000D000000}"/>
    <cellStyle name="Normal" xfId="0" builtinId="0"/>
    <cellStyle name="Normal 13 2" xfId="18" xr:uid="{00000000-0005-0000-0000-00000F000000}"/>
    <cellStyle name="Normal 13 2 4" xfId="19" xr:uid="{00000000-0005-0000-0000-000010000000}"/>
    <cellStyle name="Normal 2" xfId="20" xr:uid="{00000000-0005-0000-0000-000011000000}"/>
    <cellStyle name="Normal 3" xfId="21" xr:uid="{00000000-0005-0000-0000-000012000000}"/>
    <cellStyle name="Normal 3 2" xfId="1" xr:uid="{00000000-0005-0000-0000-000013000000}"/>
    <cellStyle name="Normal 4" xfId="22" xr:uid="{00000000-0005-0000-0000-000014000000}"/>
    <cellStyle name="Normal 4 9" xfId="23" xr:uid="{00000000-0005-0000-0000-000015000000}"/>
    <cellStyle name="Normal 4 9 2" xfId="2" xr:uid="{00000000-0005-0000-0000-000016000000}"/>
    <cellStyle name="Normal 5" xfId="28" xr:uid="{7A2CF4D5-3C53-45FA-9351-C16F7E60F7AA}"/>
    <cellStyle name="Porcentaje 2" xfId="5" xr:uid="{00000000-0005-0000-0000-000017000000}"/>
    <cellStyle name="Porcentaje 2 2" xfId="30" xr:uid="{CB11DE51-92F9-4EDD-8A96-AC61FDC6763E}"/>
    <cellStyle name="Porcentaje 3" xfId="29" xr:uid="{AE8F62CF-7A61-4C5F-A83C-F20B513DFE9F}"/>
    <cellStyle name="Porcentual 2" xfId="24" xr:uid="{00000000-0005-0000-0000-000018000000}"/>
    <cellStyle name="Porcentual 3" xfId="25" xr:uid="{00000000-0005-0000-0000-000019000000}"/>
    <cellStyle name="Porcentual 3 2" xfId="3" xr:uid="{00000000-0005-0000-0000-00001A000000}"/>
    <cellStyle name="Porcentual 4" xfId="26" xr:uid="{00000000-0005-0000-0000-00001B000000}"/>
    <cellStyle name="Porcentual 4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2</xdr:row>
      <xdr:rowOff>55661</xdr:rowOff>
    </xdr:from>
    <xdr:to>
      <xdr:col>2</xdr:col>
      <xdr:colOff>1752600</xdr:colOff>
      <xdr:row>6</xdr:row>
      <xdr:rowOff>191565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6DE5D39B-411D-4B28-89F6-A536476F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99" y="389036"/>
          <a:ext cx="3476626" cy="112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7</xdr:row>
      <xdr:rowOff>9525</xdr:rowOff>
    </xdr:from>
    <xdr:to>
      <xdr:col>3</xdr:col>
      <xdr:colOff>0</xdr:colOff>
      <xdr:row>8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505027F7-2598-43FD-8371-467FE4667F85}"/>
            </a:ext>
          </a:extLst>
        </xdr:cNvPr>
        <xdr:cNvSpPr/>
      </xdr:nvSpPr>
      <xdr:spPr>
        <a:xfrm>
          <a:off x="638174" y="1562100"/>
          <a:ext cx="3238501" cy="27006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21</xdr:row>
      <xdr:rowOff>180975</xdr:rowOff>
    </xdr:from>
    <xdr:to>
      <xdr:col>3</xdr:col>
      <xdr:colOff>0</xdr:colOff>
      <xdr:row>23</xdr:row>
      <xdr:rowOff>19050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5B78A4F0-9278-43AC-9462-A7BCE39A8990}"/>
            </a:ext>
          </a:extLst>
        </xdr:cNvPr>
        <xdr:cNvSpPr/>
      </xdr:nvSpPr>
      <xdr:spPr>
        <a:xfrm>
          <a:off x="438150" y="4724400"/>
          <a:ext cx="343852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41</xdr:row>
      <xdr:rowOff>0</xdr:rowOff>
    </xdr:from>
    <xdr:to>
      <xdr:col>3</xdr:col>
      <xdr:colOff>0</xdr:colOff>
      <xdr:row>42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8C3AE4F7-EDD5-4B54-832D-A8F912AF00D5}"/>
            </a:ext>
          </a:extLst>
        </xdr:cNvPr>
        <xdr:cNvSpPr/>
      </xdr:nvSpPr>
      <xdr:spPr>
        <a:xfrm>
          <a:off x="304800" y="8858250"/>
          <a:ext cx="3571875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64</xdr:row>
      <xdr:rowOff>171450</xdr:rowOff>
    </xdr:from>
    <xdr:to>
      <xdr:col>2</xdr:col>
      <xdr:colOff>1981201</xdr:colOff>
      <xdr:row>66</xdr:row>
      <xdr:rowOff>11206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AA757EF1-C889-4D5F-8228-BBD8E62CB482}"/>
            </a:ext>
          </a:extLst>
        </xdr:cNvPr>
        <xdr:cNvSpPr/>
      </xdr:nvSpPr>
      <xdr:spPr>
        <a:xfrm>
          <a:off x="561975" y="14039850"/>
          <a:ext cx="3295651" cy="277906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96</xdr:row>
      <xdr:rowOff>219075</xdr:rowOff>
    </xdr:from>
    <xdr:to>
      <xdr:col>3</xdr:col>
      <xdr:colOff>0</xdr:colOff>
      <xdr:row>98</xdr:row>
      <xdr:rowOff>28575</xdr:rowOff>
    </xdr:to>
    <xdr:sp macro="" textlink="">
      <xdr:nvSpPr>
        <xdr:cNvPr id="7" name="7 Rectángulo redondeado">
          <a:extLst>
            <a:ext uri="{FF2B5EF4-FFF2-40B4-BE49-F238E27FC236}">
              <a16:creationId xmlns:a16="http://schemas.microsoft.com/office/drawing/2014/main" id="{4DACB172-1C8D-46A9-AA7C-F40BBB9F4F88}"/>
            </a:ext>
          </a:extLst>
        </xdr:cNvPr>
        <xdr:cNvSpPr/>
      </xdr:nvSpPr>
      <xdr:spPr>
        <a:xfrm>
          <a:off x="123825" y="20916900"/>
          <a:ext cx="3752850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110</xdr:row>
      <xdr:rowOff>171450</xdr:rowOff>
    </xdr:from>
    <xdr:to>
      <xdr:col>3</xdr:col>
      <xdr:colOff>0</xdr:colOff>
      <xdr:row>112</xdr:row>
      <xdr:rowOff>0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F56141FC-4072-4AD4-A35D-3834681267A2}"/>
            </a:ext>
          </a:extLst>
        </xdr:cNvPr>
        <xdr:cNvSpPr/>
      </xdr:nvSpPr>
      <xdr:spPr>
        <a:xfrm>
          <a:off x="571500" y="23945850"/>
          <a:ext cx="330517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114</xdr:row>
      <xdr:rowOff>200025</xdr:rowOff>
    </xdr:from>
    <xdr:to>
      <xdr:col>3</xdr:col>
      <xdr:colOff>0</xdr:colOff>
      <xdr:row>116</xdr:row>
      <xdr:rowOff>38100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E1AED317-35AE-4C53-8E01-40BF04A8714C}"/>
            </a:ext>
          </a:extLst>
        </xdr:cNvPr>
        <xdr:cNvSpPr/>
      </xdr:nvSpPr>
      <xdr:spPr>
        <a:xfrm>
          <a:off x="561975" y="24850725"/>
          <a:ext cx="33147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371475</xdr:colOff>
      <xdr:row>118</xdr:row>
      <xdr:rowOff>190500</xdr:rowOff>
    </xdr:from>
    <xdr:to>
      <xdr:col>2</xdr:col>
      <xdr:colOff>1981200</xdr:colOff>
      <xdr:row>120</xdr:row>
      <xdr:rowOff>28575</xdr:rowOff>
    </xdr:to>
    <xdr:sp macro="" textlink="">
      <xdr:nvSpPr>
        <xdr:cNvPr id="10" name="10 Rectángulo redondeado">
          <a:extLst>
            <a:ext uri="{FF2B5EF4-FFF2-40B4-BE49-F238E27FC236}">
              <a16:creationId xmlns:a16="http://schemas.microsoft.com/office/drawing/2014/main" id="{2884AB83-B2E7-4D7A-BFFB-315B360F55C0}"/>
            </a:ext>
          </a:extLst>
        </xdr:cNvPr>
        <xdr:cNvSpPr/>
      </xdr:nvSpPr>
      <xdr:spPr>
        <a:xfrm>
          <a:off x="371475" y="25717500"/>
          <a:ext cx="348615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257175</xdr:colOff>
      <xdr:row>80</xdr:row>
      <xdr:rowOff>219075</xdr:rowOff>
    </xdr:from>
    <xdr:to>
      <xdr:col>3</xdr:col>
      <xdr:colOff>0</xdr:colOff>
      <xdr:row>82</xdr:row>
      <xdr:rowOff>57150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37DB1CED-9861-45CD-B1CE-2008D4ED08A7}"/>
            </a:ext>
          </a:extLst>
        </xdr:cNvPr>
        <xdr:cNvSpPr/>
      </xdr:nvSpPr>
      <xdr:spPr>
        <a:xfrm>
          <a:off x="257175" y="17497425"/>
          <a:ext cx="36195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c\Documents%20and%20Settings\amadera\Configuraci&#243;n%20local\Archivos%20temporales%20de%20Internet\OLK11B\2005_12_31%20Datos%20Estadisticos%20Control%20de%20Inversione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Users/juanperez/Library/Containers/com.apple.mail/Data/Library/Mail%20Downloads/96B32E06-54BF-4984-9CB6-1EDAC8216F50/DATOS%20RESUMEN%20ESTADISTICO%202018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Fechas"/>
      <sheetName val="Afiliados 2019"/>
      <sheetName val="Cotizantes 2019"/>
      <sheetName val="Mercado Potencial 2019"/>
      <sheetName val="Individualizacion 2019"/>
      <sheetName val="Patrimonio 2019"/>
      <sheetName val="Rentabilidad 2019"/>
      <sheetName val="Beneficios 2019"/>
      <sheetName val="RQ Enero 2019 "/>
      <sheetName val="RM Enero 2019"/>
      <sheetName val="RQ Febrero 2019"/>
      <sheetName val="RM Febrero 2019"/>
      <sheetName val="RQ Marzo 2019"/>
      <sheetName val="RM Marzo 2019"/>
      <sheetName val="RQ Abril 2019"/>
      <sheetName val="RM Abril 2019"/>
      <sheetName val="RQ Mayo 2019"/>
      <sheetName val="RM Mayo 2019"/>
      <sheetName val="RQ Junio 2019"/>
      <sheetName val="RM Junio 2019"/>
      <sheetName val="RQ Julio 2019"/>
      <sheetName val="RM Julio 2019"/>
      <sheetName val="RQ Agosto 2019"/>
      <sheetName val="RM Agosto 2019"/>
      <sheetName val="RQ Septiembre 2019"/>
      <sheetName val="RM Septiembre 2019"/>
      <sheetName val="RQ Octubre 2019"/>
      <sheetName val="RM Octubre 2019"/>
      <sheetName val="RM Noviembre 2019"/>
      <sheetName val="RQ Diciembre 2019"/>
      <sheetName val="RM Diciembre 2019"/>
      <sheetName val="Individualizacion 2018"/>
      <sheetName val="Rentabilidad 2018"/>
      <sheetName val="Patrimonio 2018"/>
      <sheetName val="Beneficios 2018"/>
      <sheetName val="Cotizantes 2018"/>
      <sheetName val="Mercado Potencial 2018"/>
      <sheetName val="Afiliados 2018"/>
      <sheetName val="RQ Enero 2018"/>
      <sheetName val="RM Enero 2018"/>
      <sheetName val="RQ Febrero 2018"/>
      <sheetName val="RM Febrero 2018"/>
      <sheetName val="RQ Marzo 2018"/>
      <sheetName val="RM Marzo 2018"/>
      <sheetName val="RQ Abril 2018"/>
      <sheetName val="RM Abril 2018 "/>
      <sheetName val="RQ Mayo 2018"/>
      <sheetName val="RM Mayo 2018"/>
      <sheetName val="RQ Junio 2018"/>
      <sheetName val="RM Junio 2018"/>
      <sheetName val="RQ Julio 2018"/>
      <sheetName val="RM Julio 2018"/>
      <sheetName val="RQ Agosto 2018"/>
      <sheetName val="RM Agosto 2018"/>
      <sheetName val="RQ Septiembre 2018"/>
      <sheetName val="RM Septiembre 2018"/>
      <sheetName val="RQ Octubre 2018"/>
      <sheetName val="RM Octubre 2018"/>
      <sheetName val="RQ Noviembre 2018"/>
      <sheetName val="RM Noviembre 2018"/>
      <sheetName val="RQ Diciembre 2018"/>
      <sheetName val="RM Diciembre 2018"/>
    </sheetNames>
    <sheetDataSet>
      <sheetData sheetId="0"/>
      <sheetData sheetId="1"/>
      <sheetData sheetId="2">
        <row r="42">
          <cell r="G42">
            <v>38357</v>
          </cell>
        </row>
        <row r="44">
          <cell r="G44">
            <v>1191956</v>
          </cell>
        </row>
        <row r="45">
          <cell r="G45">
            <v>513444</v>
          </cell>
        </row>
        <row r="46">
          <cell r="G46">
            <v>29774</v>
          </cell>
        </row>
        <row r="47">
          <cell r="G47">
            <v>1172985</v>
          </cell>
        </row>
        <row r="48">
          <cell r="G48">
            <v>802517</v>
          </cell>
        </row>
        <row r="49">
          <cell r="G49">
            <v>3529519</v>
          </cell>
        </row>
        <row r="50">
          <cell r="G50">
            <v>1436</v>
          </cell>
        </row>
        <row r="51">
          <cell r="G51">
            <v>2541</v>
          </cell>
        </row>
        <row r="52">
          <cell r="G52">
            <v>112512</v>
          </cell>
        </row>
        <row r="53">
          <cell r="G53">
            <v>114984</v>
          </cell>
        </row>
        <row r="54">
          <cell r="G54">
            <v>110254</v>
          </cell>
        </row>
        <row r="55">
          <cell r="G55">
            <v>3754191</v>
          </cell>
        </row>
      </sheetData>
      <sheetData sheetId="3">
        <row r="44">
          <cell r="G44">
            <v>21059</v>
          </cell>
        </row>
        <row r="46">
          <cell r="G46">
            <v>586256</v>
          </cell>
        </row>
        <row r="47">
          <cell r="G47">
            <v>287854</v>
          </cell>
        </row>
        <row r="48">
          <cell r="G48">
            <v>17028</v>
          </cell>
        </row>
        <row r="49">
          <cell r="G49">
            <v>499074</v>
          </cell>
        </row>
        <row r="50">
          <cell r="G50">
            <v>376761</v>
          </cell>
        </row>
        <row r="51">
          <cell r="G51">
            <v>1684149</v>
          </cell>
        </row>
        <row r="52">
          <cell r="G52">
            <v>546</v>
          </cell>
        </row>
        <row r="53">
          <cell r="G53">
            <v>1879</v>
          </cell>
        </row>
        <row r="54">
          <cell r="G54">
            <v>94712</v>
          </cell>
        </row>
        <row r="55">
          <cell r="G55">
            <v>96441</v>
          </cell>
        </row>
        <row r="56">
          <cell r="G56">
            <v>36309</v>
          </cell>
        </row>
        <row r="57">
          <cell r="G57">
            <v>44920</v>
          </cell>
        </row>
        <row r="58">
          <cell r="G58">
            <v>1860698</v>
          </cell>
        </row>
      </sheetData>
      <sheetData sheetId="4">
        <row r="7">
          <cell r="H7">
            <v>2619309.8346153265</v>
          </cell>
        </row>
      </sheetData>
      <sheetData sheetId="5">
        <row r="116">
          <cell r="B116">
            <v>515906585.63</v>
          </cell>
        </row>
        <row r="133">
          <cell r="H133">
            <v>351866674106.33051</v>
          </cell>
        </row>
      </sheetData>
      <sheetData sheetId="6">
        <row r="48">
          <cell r="G48">
            <v>424694831927.01001</v>
          </cell>
        </row>
        <row r="49">
          <cell r="G49">
            <v>3462476981.7800002</v>
          </cell>
        </row>
        <row r="51">
          <cell r="G51">
            <v>172870714414.82999</v>
          </cell>
        </row>
        <row r="52">
          <cell r="G52">
            <v>85919234135.050003</v>
          </cell>
        </row>
        <row r="53">
          <cell r="G53">
            <v>4982498904.0100002</v>
          </cell>
        </row>
        <row r="54">
          <cell r="G54">
            <v>115478605756.89999</v>
          </cell>
        </row>
        <row r="55">
          <cell r="G55">
            <v>106488269745.49001</v>
          </cell>
        </row>
        <row r="56">
          <cell r="G56">
            <v>168431447.84999999</v>
          </cell>
        </row>
        <row r="59">
          <cell r="G59">
            <v>33864428322.639999</v>
          </cell>
        </row>
        <row r="60">
          <cell r="G60">
            <v>21683520648.630001</v>
          </cell>
        </row>
        <row r="61">
          <cell r="G61">
            <v>14158968627.549999</v>
          </cell>
        </row>
        <row r="62">
          <cell r="G62">
            <v>34262027019.209999</v>
          </cell>
        </row>
        <row r="63">
          <cell r="G63">
            <v>64130143773.300003</v>
          </cell>
        </row>
        <row r="64">
          <cell r="G64">
            <v>541554157464.25</v>
          </cell>
        </row>
      </sheetData>
      <sheetData sheetId="7">
        <row r="37">
          <cell r="F37">
            <v>7.3638346595659376E-2</v>
          </cell>
        </row>
        <row r="39">
          <cell r="F39">
            <v>7.9796594470903592E-2</v>
          </cell>
        </row>
        <row r="40">
          <cell r="F40">
            <v>7.7198687131333044E-2</v>
          </cell>
        </row>
        <row r="41">
          <cell r="F41">
            <v>7.8512987692768155E-2</v>
          </cell>
        </row>
        <row r="42">
          <cell r="F42">
            <v>8.054872051017338E-2</v>
          </cell>
        </row>
        <row r="43">
          <cell r="F43">
            <v>7.519567711688957E-2</v>
          </cell>
        </row>
        <row r="45">
          <cell r="F45">
            <v>9.6360982584777766E-2</v>
          </cell>
        </row>
        <row r="46">
          <cell r="F46">
            <v>7.7554209750772651E-2</v>
          </cell>
        </row>
        <row r="47">
          <cell r="F47">
            <v>8.4141408318980412E-2</v>
          </cell>
        </row>
        <row r="48">
          <cell r="F48">
            <v>0.1075</v>
          </cell>
        </row>
        <row r="49">
          <cell r="F49">
            <v>8.2386193808285227E-2</v>
          </cell>
        </row>
      </sheetData>
      <sheetData sheetId="8">
        <row r="7">
          <cell r="B7">
            <v>0</v>
          </cell>
          <cell r="C7">
            <v>0</v>
          </cell>
          <cell r="F7">
            <v>21147</v>
          </cell>
          <cell r="G7">
            <v>8672</v>
          </cell>
        </row>
        <row r="23">
          <cell r="C23">
            <v>21</v>
          </cell>
        </row>
        <row r="24">
          <cell r="B24">
            <v>132695</v>
          </cell>
          <cell r="D24">
            <v>123652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16">
          <cell r="B116">
            <v>218236506.19</v>
          </cell>
        </row>
      </sheetData>
      <sheetData sheetId="33">
        <row r="37">
          <cell r="F37">
            <v>0.1174</v>
          </cell>
        </row>
      </sheetData>
      <sheetData sheetId="34">
        <row r="48">
          <cell r="G48">
            <v>424694831927.01001</v>
          </cell>
        </row>
      </sheetData>
      <sheetData sheetId="35">
        <row r="7">
          <cell r="B7">
            <v>10922</v>
          </cell>
        </row>
      </sheetData>
      <sheetData sheetId="36">
        <row r="44">
          <cell r="G44">
            <v>17209</v>
          </cell>
        </row>
      </sheetData>
      <sheetData sheetId="37">
        <row r="7">
          <cell r="H7">
            <v>2619309.8346153265</v>
          </cell>
        </row>
      </sheetData>
      <sheetData sheetId="38">
        <row r="42">
          <cell r="G42">
            <v>32003</v>
          </cell>
        </row>
      </sheetData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405C-3FF2-4C1E-B5E8-58CB1B347ECC}">
  <sheetPr>
    <pageSetUpPr fitToPage="1"/>
  </sheetPr>
  <dimension ref="A1:K138"/>
  <sheetViews>
    <sheetView showGridLines="0" tabSelected="1" view="pageBreakPreview" zoomScaleSheetLayoutView="100" workbookViewId="0">
      <selection activeCell="F2" sqref="F2"/>
    </sheetView>
  </sheetViews>
  <sheetFormatPr baseColWidth="10" defaultColWidth="11.42578125" defaultRowHeight="12.75"/>
  <cols>
    <col min="1" max="1" width="11.42578125" style="1" bestFit="1" customWidth="1"/>
    <col min="2" max="2" width="16.7109375" style="1" customWidth="1"/>
    <col min="3" max="3" width="30" style="1" customWidth="1"/>
    <col min="4" max="4" width="24.28515625" style="1" bestFit="1" customWidth="1"/>
    <col min="5" max="5" width="22.42578125" style="1" bestFit="1" customWidth="1"/>
    <col min="6" max="6" width="17.42578125" style="1" bestFit="1" customWidth="1"/>
    <col min="7" max="7" width="22" style="1" bestFit="1" customWidth="1"/>
    <col min="8" max="8" width="14.7109375" style="1" customWidth="1"/>
    <col min="9" max="9" width="16.7109375" style="1" bestFit="1" customWidth="1"/>
    <col min="10" max="10" width="13.7109375" style="1" hidden="1" customWidth="1"/>
    <col min="11" max="11" width="13.7109375" style="1" bestFit="1" customWidth="1"/>
    <col min="12" max="16384" width="11.42578125" style="1"/>
  </cols>
  <sheetData>
    <row r="1" spans="1:10" ht="13.5" customHeight="1"/>
    <row r="2" spans="1:10" ht="12.75" customHeight="1">
      <c r="B2" s="40"/>
      <c r="C2" s="40"/>
      <c r="D2" s="40"/>
      <c r="E2" s="40"/>
      <c r="F2" s="41"/>
      <c r="G2" s="41"/>
      <c r="H2" s="41"/>
      <c r="I2" s="40"/>
    </row>
    <row r="3" spans="1:10" ht="12.75" customHeight="1">
      <c r="A3" s="40"/>
      <c r="B3" s="40"/>
      <c r="C3" s="40"/>
      <c r="D3" s="40"/>
      <c r="E3" s="40"/>
      <c r="F3" s="41"/>
      <c r="G3" s="19"/>
      <c r="I3" s="40"/>
    </row>
    <row r="4" spans="1:10" ht="23.25">
      <c r="B4" s="42"/>
      <c r="C4" s="42"/>
      <c r="D4" s="42"/>
      <c r="E4" s="42"/>
      <c r="F4" s="6"/>
      <c r="G4" s="19"/>
      <c r="H4" s="43" t="s">
        <v>0</v>
      </c>
      <c r="I4" s="42"/>
    </row>
    <row r="5" spans="1:10" ht="24" thickBot="1">
      <c r="A5" s="44"/>
      <c r="B5" s="44"/>
      <c r="C5" s="44"/>
      <c r="D5" s="45"/>
      <c r="E5" s="45"/>
      <c r="F5" s="46"/>
      <c r="G5" s="47"/>
      <c r="H5" s="48" t="s">
        <v>74</v>
      </c>
      <c r="I5" s="3"/>
    </row>
    <row r="6" spans="1:10" ht="18" thickTop="1" thickBot="1">
      <c r="A6" s="44"/>
      <c r="B6" s="44"/>
      <c r="C6" s="44"/>
      <c r="D6" s="128" t="s">
        <v>72</v>
      </c>
      <c r="E6" s="128" t="s">
        <v>73</v>
      </c>
      <c r="F6" s="130" t="s">
        <v>1</v>
      </c>
      <c r="G6" s="132" t="s">
        <v>2</v>
      </c>
      <c r="H6" s="133"/>
      <c r="I6" s="3"/>
    </row>
    <row r="7" spans="1:10" ht="18" thickTop="1" thickBot="1">
      <c r="A7" s="49"/>
      <c r="B7" s="49"/>
      <c r="C7" s="49"/>
      <c r="D7" s="129"/>
      <c r="E7" s="129"/>
      <c r="F7" s="131"/>
      <c r="G7" s="50" t="s">
        <v>3</v>
      </c>
      <c r="H7" s="51" t="s">
        <v>4</v>
      </c>
      <c r="I7" s="3"/>
    </row>
    <row r="8" spans="1:10" ht="20.25" thickTop="1">
      <c r="A8" s="52"/>
      <c r="B8" s="33"/>
      <c r="C8" s="53" t="s">
        <v>44</v>
      </c>
      <c r="D8" s="54">
        <v>4947026</v>
      </c>
      <c r="E8" s="55">
        <v>4879111</v>
      </c>
      <c r="F8" s="30">
        <f>D8/D$8</f>
        <v>1</v>
      </c>
      <c r="G8" s="27">
        <f>D8-E8</f>
        <v>67915</v>
      </c>
      <c r="H8" s="56">
        <f t="shared" ref="H8:H9" si="0">G8/E8</f>
        <v>1.3919543949707231E-2</v>
      </c>
      <c r="I8" s="3"/>
      <c r="J8" s="1" t="b">
        <f>D8='[3]Afiliados 2019'!$G$55</f>
        <v>0</v>
      </c>
    </row>
    <row r="9" spans="1:10" ht="17.25" thickBot="1">
      <c r="A9" s="127" t="s">
        <v>6</v>
      </c>
      <c r="B9" s="127"/>
      <c r="C9" s="127"/>
      <c r="D9" s="54">
        <v>4689966</v>
      </c>
      <c r="E9" s="38">
        <v>4622630</v>
      </c>
      <c r="F9" s="30">
        <f>D9/D$8</f>
        <v>0.94803746735917704</v>
      </c>
      <c r="G9" s="29">
        <f t="shared" ref="G9" si="1">D9-E9</f>
        <v>67336</v>
      </c>
      <c r="H9" s="56">
        <f t="shared" si="0"/>
        <v>1.4566599533166184E-2</v>
      </c>
      <c r="I9" s="3"/>
      <c r="J9" s="1" t="b">
        <f>D9='[3]Afiliados 2019'!$G$49</f>
        <v>0</v>
      </c>
    </row>
    <row r="10" spans="1:10" ht="17.25" thickTop="1">
      <c r="A10" s="20"/>
      <c r="B10" s="20"/>
      <c r="C10" s="21" t="s">
        <v>7</v>
      </c>
      <c r="D10" s="124">
        <v>78961</v>
      </c>
      <c r="E10" s="58">
        <v>74827</v>
      </c>
      <c r="F10" s="13">
        <f t="shared" ref="F10:F21" si="2">D10/D$8</f>
        <v>1.5961306853855224E-2</v>
      </c>
      <c r="G10" s="11">
        <f>D10-E10</f>
        <v>4134</v>
      </c>
      <c r="H10" s="59">
        <f>G10/E10</f>
        <v>5.5247437422320821E-2</v>
      </c>
      <c r="I10" s="3"/>
      <c r="J10" s="1" t="b">
        <f>D10='[3]Afiliados 2019'!G42</f>
        <v>0</v>
      </c>
    </row>
    <row r="11" spans="1:10" ht="16.5">
      <c r="A11" s="60"/>
      <c r="B11" s="61"/>
      <c r="C11" s="21" t="s">
        <v>45</v>
      </c>
      <c r="D11" s="125">
        <v>1419812</v>
      </c>
      <c r="E11" s="58">
        <v>1403188</v>
      </c>
      <c r="F11" s="13">
        <f>D11/D$8</f>
        <v>0.28700314087696327</v>
      </c>
      <c r="G11" s="11">
        <f>D11-E11</f>
        <v>16624</v>
      </c>
      <c r="H11" s="59">
        <f t="shared" ref="H11:H16" si="3">G11/E11</f>
        <v>1.1847307702175331E-2</v>
      </c>
      <c r="I11" s="3"/>
    </row>
    <row r="12" spans="1:10" ht="16.5">
      <c r="A12" s="20"/>
      <c r="B12" s="20"/>
      <c r="C12" s="21" t="s">
        <v>8</v>
      </c>
      <c r="D12" s="125">
        <v>14107</v>
      </c>
      <c r="E12" s="58">
        <v>13168</v>
      </c>
      <c r="F12" s="13">
        <f>D12/D$8</f>
        <v>2.8516122615890841E-3</v>
      </c>
      <c r="G12" s="11">
        <f>D12-E12</f>
        <v>939</v>
      </c>
      <c r="H12" s="59">
        <f t="shared" si="3"/>
        <v>7.1309234507897931E-2</v>
      </c>
      <c r="I12" s="3"/>
      <c r="J12" s="1" t="b">
        <f>D12='[3]Afiliados 2019'!G44</f>
        <v>0</v>
      </c>
    </row>
    <row r="13" spans="1:10" ht="16.5">
      <c r="A13" s="60"/>
      <c r="B13" s="61"/>
      <c r="C13" s="21" t="s">
        <v>10</v>
      </c>
      <c r="D13" s="125">
        <v>1491060</v>
      </c>
      <c r="E13" s="58">
        <v>1469343</v>
      </c>
      <c r="F13" s="13">
        <f t="shared" si="2"/>
        <v>0.30140532918161334</v>
      </c>
      <c r="G13" s="11">
        <f t="shared" ref="G13:G16" si="4">D13-E13</f>
        <v>21717</v>
      </c>
      <c r="H13" s="59">
        <f t="shared" si="3"/>
        <v>1.4780075176456416E-2</v>
      </c>
      <c r="I13" s="3"/>
      <c r="J13" s="1" t="b">
        <f>D13='[3]Afiliados 2019'!G45</f>
        <v>0</v>
      </c>
    </row>
    <row r="14" spans="1:10" ht="16.5">
      <c r="A14" s="60"/>
      <c r="B14" s="61"/>
      <c r="C14" s="21" t="s">
        <v>11</v>
      </c>
      <c r="D14" s="125">
        <v>641298</v>
      </c>
      <c r="E14" s="58">
        <v>631277</v>
      </c>
      <c r="F14" s="13">
        <f t="shared" si="2"/>
        <v>0.12963303609077453</v>
      </c>
      <c r="G14" s="11">
        <f t="shared" si="4"/>
        <v>10021</v>
      </c>
      <c r="H14" s="59">
        <f t="shared" si="3"/>
        <v>1.5874172510641129E-2</v>
      </c>
      <c r="I14" s="3"/>
      <c r="J14" s="1" t="b">
        <f>D14='[3]Afiliados 2019'!G46</f>
        <v>0</v>
      </c>
    </row>
    <row r="15" spans="1:10" ht="16.5">
      <c r="A15" s="60"/>
      <c r="B15" s="61"/>
      <c r="C15" s="21" t="s">
        <v>12</v>
      </c>
      <c r="D15" s="125">
        <v>33589</v>
      </c>
      <c r="E15" s="58">
        <v>33314</v>
      </c>
      <c r="F15" s="13">
        <f t="shared" si="2"/>
        <v>6.7897358938481421E-3</v>
      </c>
      <c r="G15" s="11">
        <f t="shared" si="4"/>
        <v>275</v>
      </c>
      <c r="H15" s="59">
        <f t="shared" si="3"/>
        <v>8.2547877769106083E-3</v>
      </c>
      <c r="I15" s="3"/>
      <c r="J15" s="1" t="b">
        <f>D15='[3]Afiliados 2019'!G47</f>
        <v>0</v>
      </c>
    </row>
    <row r="16" spans="1:10" ht="16.5">
      <c r="A16" s="60"/>
      <c r="B16" s="61"/>
      <c r="C16" s="21" t="s">
        <v>13</v>
      </c>
      <c r="D16" s="125">
        <v>1011139</v>
      </c>
      <c r="E16" s="58">
        <v>997513</v>
      </c>
      <c r="F16" s="13">
        <f t="shared" si="2"/>
        <v>0.20439330620053342</v>
      </c>
      <c r="G16" s="11">
        <f t="shared" si="4"/>
        <v>13626</v>
      </c>
      <c r="H16" s="59">
        <f t="shared" si="3"/>
        <v>1.3659972351237528E-2</v>
      </c>
      <c r="I16" s="3"/>
      <c r="J16" s="1" t="b">
        <f>D16='[3]Afiliados 2019'!G48</f>
        <v>0</v>
      </c>
    </row>
    <row r="17" spans="1:10" ht="16.5">
      <c r="A17" s="21"/>
      <c r="B17" s="21"/>
      <c r="C17" s="20" t="s">
        <v>14</v>
      </c>
      <c r="D17" s="54">
        <v>149235</v>
      </c>
      <c r="E17" s="38">
        <v>149080</v>
      </c>
      <c r="F17" s="30">
        <f t="shared" si="2"/>
        <v>3.0166609191057413E-2</v>
      </c>
      <c r="G17" s="29">
        <f>D17-E17</f>
        <v>155</v>
      </c>
      <c r="H17" s="56">
        <f>G17/E17</f>
        <v>1.0397102226992218E-3</v>
      </c>
      <c r="I17" s="3"/>
      <c r="J17" s="1" t="b">
        <f>D17='[3]Afiliados 2019'!G53</f>
        <v>0</v>
      </c>
    </row>
    <row r="18" spans="1:10" ht="16.5">
      <c r="A18" s="21"/>
      <c r="B18" s="21"/>
      <c r="C18" s="21" t="s">
        <v>15</v>
      </c>
      <c r="D18" s="125">
        <v>1357</v>
      </c>
      <c r="E18" s="58">
        <v>1357</v>
      </c>
      <c r="F18" s="13">
        <f t="shared" si="2"/>
        <v>2.7430621953472654E-4</v>
      </c>
      <c r="G18" s="11" t="s">
        <v>9</v>
      </c>
      <c r="H18" s="59" t="str">
        <f>+G18</f>
        <v>n/a</v>
      </c>
      <c r="I18" s="3"/>
      <c r="J18" s="1" t="b">
        <f>D18='[3]Afiliados 2019'!G50</f>
        <v>0</v>
      </c>
    </row>
    <row r="19" spans="1:10" ht="16.5">
      <c r="A19" s="21"/>
      <c r="B19" s="21"/>
      <c r="C19" s="21" t="s">
        <v>16</v>
      </c>
      <c r="D19" s="125">
        <v>2571</v>
      </c>
      <c r="E19" s="58">
        <v>2571</v>
      </c>
      <c r="F19" s="13">
        <f t="shared" si="2"/>
        <v>5.1970618306837284E-4</v>
      </c>
      <c r="G19" s="11" t="s">
        <v>9</v>
      </c>
      <c r="H19" s="59" t="str">
        <f>+G19</f>
        <v>n/a</v>
      </c>
      <c r="I19" s="3"/>
      <c r="J19" s="1" t="b">
        <f>D19='[3]Afiliados 2019'!G51</f>
        <v>0</v>
      </c>
    </row>
    <row r="20" spans="1:10" ht="16.5">
      <c r="A20" s="21"/>
      <c r="B20" s="21"/>
      <c r="C20" s="21" t="s">
        <v>17</v>
      </c>
      <c r="D20" s="125">
        <v>145307</v>
      </c>
      <c r="E20" s="58">
        <v>145152</v>
      </c>
      <c r="F20" s="13">
        <f>D20/D$8</f>
        <v>2.9372596788454317E-2</v>
      </c>
      <c r="G20" s="11">
        <f t="shared" ref="G20" si="5">D20-E20</f>
        <v>155</v>
      </c>
      <c r="H20" s="59">
        <f t="shared" ref="H20" si="6">G20/E20</f>
        <v>1.0678461199294532E-3</v>
      </c>
      <c r="I20" s="3"/>
      <c r="J20" s="1" t="b">
        <f>D20='[3]Afiliados 2019'!G52</f>
        <v>0</v>
      </c>
    </row>
    <row r="21" spans="1:10" ht="17.25" thickBot="1">
      <c r="A21" s="21"/>
      <c r="B21" s="21"/>
      <c r="C21" s="20" t="s">
        <v>18</v>
      </c>
      <c r="D21" s="54">
        <v>107825</v>
      </c>
      <c r="E21" s="62">
        <v>107401</v>
      </c>
      <c r="F21" s="30">
        <f t="shared" si="2"/>
        <v>2.1795923449765577E-2</v>
      </c>
      <c r="G21" s="29">
        <f>D21-E21</f>
        <v>424</v>
      </c>
      <c r="H21" s="56">
        <f>G21/E21</f>
        <v>3.947821714881612E-3</v>
      </c>
      <c r="I21" s="3"/>
      <c r="J21" s="1" t="b">
        <f>D21='[3]Afiliados 2019'!G54</f>
        <v>0</v>
      </c>
    </row>
    <row r="22" spans="1:10" ht="18" thickTop="1" thickBot="1">
      <c r="A22" s="22"/>
      <c r="B22" s="22"/>
      <c r="C22" s="22"/>
      <c r="D22" s="63"/>
      <c r="E22" s="16"/>
      <c r="F22" s="64"/>
      <c r="G22" s="65"/>
      <c r="H22" s="66"/>
      <c r="I22" s="3"/>
    </row>
    <row r="23" spans="1:10" ht="17.25" thickTop="1">
      <c r="A23" s="52"/>
      <c r="B23" s="67"/>
      <c r="C23" s="53" t="s">
        <v>46</v>
      </c>
      <c r="D23" s="54">
        <v>2107284</v>
      </c>
      <c r="E23" s="38">
        <v>2071926</v>
      </c>
      <c r="F23" s="30">
        <f t="shared" ref="F23:F37" si="7">D23/D$23</f>
        <v>1</v>
      </c>
      <c r="G23" s="29">
        <f>D23-E23</f>
        <v>35358</v>
      </c>
      <c r="H23" s="56">
        <f t="shared" ref="H23:H37" si="8">G23/E23</f>
        <v>1.7065281289003566E-2</v>
      </c>
      <c r="I23" s="3"/>
      <c r="J23" s="1" t="b">
        <f>D23='[3]Cotizantes 2019'!$G$58</f>
        <v>0</v>
      </c>
    </row>
    <row r="24" spans="1:10" ht="16.5">
      <c r="A24" s="127" t="s">
        <v>6</v>
      </c>
      <c r="B24" s="127"/>
      <c r="C24" s="127"/>
      <c r="D24" s="54">
        <v>1947640</v>
      </c>
      <c r="E24" s="38">
        <v>1911639</v>
      </c>
      <c r="F24" s="30">
        <f t="shared" si="7"/>
        <v>0.92424182027671642</v>
      </c>
      <c r="G24" s="29">
        <f t="shared" ref="G24:G37" si="9">D24-E24</f>
        <v>36001</v>
      </c>
      <c r="H24" s="56">
        <f t="shared" si="8"/>
        <v>1.8832530619013316E-2</v>
      </c>
      <c r="I24" s="3"/>
      <c r="J24" s="1" t="b">
        <f>D24='[3]Cotizantes 2019'!$G$51</f>
        <v>0</v>
      </c>
    </row>
    <row r="25" spans="1:10" ht="16.5">
      <c r="A25" s="20"/>
      <c r="B25" s="20"/>
      <c r="C25" s="21" t="s">
        <v>7</v>
      </c>
      <c r="D25" s="57">
        <v>39122</v>
      </c>
      <c r="E25" s="58">
        <v>36612</v>
      </c>
      <c r="F25" s="13">
        <f t="shared" si="7"/>
        <v>1.8565129332353873E-2</v>
      </c>
      <c r="G25" s="11">
        <f>D25-E25</f>
        <v>2510</v>
      </c>
      <c r="H25" s="59">
        <f>G25/E25</f>
        <v>6.8556757347317823E-2</v>
      </c>
      <c r="I25" s="3"/>
      <c r="J25" s="1" t="b">
        <f>D25='[3]Cotizantes 2019'!G44</f>
        <v>0</v>
      </c>
    </row>
    <row r="26" spans="1:10" ht="16.5">
      <c r="A26" s="60"/>
      <c r="B26" s="21"/>
      <c r="C26" s="21" t="s">
        <v>45</v>
      </c>
      <c r="D26" s="57">
        <v>530009</v>
      </c>
      <c r="E26" s="58">
        <v>524991</v>
      </c>
      <c r="F26" s="13">
        <f t="shared" si="7"/>
        <v>0.25151284781738009</v>
      </c>
      <c r="G26" s="11">
        <f t="shared" ref="G26:G31" si="10">D26-E26</f>
        <v>5018</v>
      </c>
      <c r="H26" s="59">
        <f t="shared" ref="H26:H31" si="11">G26/E26</f>
        <v>9.55825909396542E-3</v>
      </c>
      <c r="I26" s="3"/>
    </row>
    <row r="27" spans="1:10" ht="16.5">
      <c r="A27" s="20"/>
      <c r="B27" s="20"/>
      <c r="C27" s="21" t="s">
        <v>8</v>
      </c>
      <c r="D27" s="57">
        <v>8659</v>
      </c>
      <c r="E27" s="58">
        <v>8236</v>
      </c>
      <c r="F27" s="13">
        <f t="shared" si="7"/>
        <v>4.1090806934423645E-3</v>
      </c>
      <c r="G27" s="11">
        <f t="shared" si="10"/>
        <v>423</v>
      </c>
      <c r="H27" s="59">
        <f t="shared" si="11"/>
        <v>5.1359883438562411E-2</v>
      </c>
      <c r="I27" s="3"/>
      <c r="J27" s="1" t="b">
        <f>D27='[3]Cotizantes 2019'!G46</f>
        <v>0</v>
      </c>
    </row>
    <row r="28" spans="1:10" ht="16.5">
      <c r="A28" s="60"/>
      <c r="B28" s="21"/>
      <c r="C28" s="21" t="s">
        <v>10</v>
      </c>
      <c r="D28" s="57">
        <v>649878</v>
      </c>
      <c r="E28" s="58">
        <v>639704</v>
      </c>
      <c r="F28" s="13">
        <f t="shared" si="7"/>
        <v>0.30839602065976868</v>
      </c>
      <c r="G28" s="11">
        <f t="shared" si="10"/>
        <v>10174</v>
      </c>
      <c r="H28" s="59">
        <f t="shared" si="11"/>
        <v>1.5904230706701848E-2</v>
      </c>
      <c r="I28" s="3"/>
      <c r="J28" s="1" t="b">
        <f>D28='[3]Cotizantes 2019'!G47</f>
        <v>0</v>
      </c>
    </row>
    <row r="29" spans="1:10" ht="16.5">
      <c r="A29" s="60"/>
      <c r="B29" s="21"/>
      <c r="C29" s="21" t="s">
        <v>11</v>
      </c>
      <c r="D29" s="57">
        <v>288583</v>
      </c>
      <c r="E29" s="58">
        <v>275728</v>
      </c>
      <c r="F29" s="13">
        <f t="shared" si="7"/>
        <v>0.13694547104234644</v>
      </c>
      <c r="G29" s="11">
        <f t="shared" si="10"/>
        <v>12855</v>
      </c>
      <c r="H29" s="59">
        <f t="shared" si="11"/>
        <v>4.6622033308187781E-2</v>
      </c>
      <c r="I29" s="3"/>
      <c r="J29" s="1" t="b">
        <f>D29='[3]Cotizantes 2019'!G48</f>
        <v>0</v>
      </c>
    </row>
    <row r="30" spans="1:10" ht="16.5">
      <c r="A30" s="60"/>
      <c r="B30" s="21"/>
      <c r="C30" s="21" t="s">
        <v>12</v>
      </c>
      <c r="D30" s="57">
        <v>16179</v>
      </c>
      <c r="E30" s="58">
        <v>16550</v>
      </c>
      <c r="F30" s="13">
        <f t="shared" si="7"/>
        <v>7.6776552187555165E-3</v>
      </c>
      <c r="G30" s="11">
        <f t="shared" si="10"/>
        <v>-371</v>
      </c>
      <c r="H30" s="59">
        <f t="shared" si="11"/>
        <v>-2.2416918429003022E-2</v>
      </c>
      <c r="I30" s="3"/>
      <c r="J30" s="1" t="b">
        <f>D30='[3]Cotizantes 2019'!G49</f>
        <v>0</v>
      </c>
    </row>
    <row r="31" spans="1:10" ht="16.5">
      <c r="A31" s="60"/>
      <c r="B31" s="21"/>
      <c r="C31" s="21" t="s">
        <v>13</v>
      </c>
      <c r="D31" s="57">
        <v>415210</v>
      </c>
      <c r="E31" s="58">
        <v>409818</v>
      </c>
      <c r="F31" s="13">
        <f t="shared" si="7"/>
        <v>0.19703561551266938</v>
      </c>
      <c r="G31" s="11">
        <f t="shared" si="10"/>
        <v>5392</v>
      </c>
      <c r="H31" s="59">
        <f t="shared" si="11"/>
        <v>1.3157059963203177E-2</v>
      </c>
      <c r="I31" s="3"/>
      <c r="J31" s="1" t="b">
        <f>D31='[3]Cotizantes 2019'!G50</f>
        <v>0</v>
      </c>
    </row>
    <row r="32" spans="1:10" ht="16.5">
      <c r="A32" s="21"/>
      <c r="B32" s="21"/>
      <c r="C32" s="20" t="s">
        <v>14</v>
      </c>
      <c r="D32" s="54">
        <v>120205</v>
      </c>
      <c r="E32" s="38">
        <v>119239</v>
      </c>
      <c r="F32" s="30">
        <f t="shared" si="7"/>
        <v>5.7042619789264289E-2</v>
      </c>
      <c r="G32" s="29">
        <f>D32-E32</f>
        <v>966</v>
      </c>
      <c r="H32" s="56">
        <f>G32/E32</f>
        <v>8.1013762275765483E-3</v>
      </c>
      <c r="I32" s="3"/>
      <c r="J32" s="1" t="b">
        <f>D32='[3]Cotizantes 2019'!$G$55</f>
        <v>0</v>
      </c>
    </row>
    <row r="33" spans="1:11" ht="18.75">
      <c r="A33" s="21"/>
      <c r="B33" s="21"/>
      <c r="C33" s="21" t="s">
        <v>47</v>
      </c>
      <c r="D33" s="57">
        <v>277</v>
      </c>
      <c r="E33" s="58">
        <v>285</v>
      </c>
      <c r="F33" s="13">
        <f t="shared" si="7"/>
        <v>1.3144882227549774E-4</v>
      </c>
      <c r="G33" s="11">
        <f>D33-E33</f>
        <v>-8</v>
      </c>
      <c r="H33" s="59">
        <f>G33/E33</f>
        <v>-2.8070175438596492E-2</v>
      </c>
      <c r="I33" s="3"/>
      <c r="J33" s="1" t="b">
        <f>D33='[3]Cotizantes 2019'!G52</f>
        <v>0</v>
      </c>
    </row>
    <row r="34" spans="1:11" ht="16.5">
      <c r="A34" s="21"/>
      <c r="B34" s="21"/>
      <c r="C34" s="21" t="s">
        <v>16</v>
      </c>
      <c r="D34" s="57">
        <v>1316</v>
      </c>
      <c r="E34" s="58">
        <v>222</v>
      </c>
      <c r="F34" s="13">
        <f t="shared" si="7"/>
        <v>6.2450054192980154E-4</v>
      </c>
      <c r="G34" s="11">
        <f t="shared" ref="G34:G35" si="12">D34-E34</f>
        <v>1094</v>
      </c>
      <c r="H34" s="59">
        <f>G34/E34</f>
        <v>4.9279279279279278</v>
      </c>
      <c r="I34" s="3"/>
      <c r="J34" s="1" t="b">
        <f>D34='[3]Cotizantes 2019'!G53</f>
        <v>0</v>
      </c>
    </row>
    <row r="35" spans="1:11" ht="16.5">
      <c r="A35" s="21"/>
      <c r="B35" s="21"/>
      <c r="C35" s="21" t="s">
        <v>17</v>
      </c>
      <c r="D35" s="57">
        <v>118612</v>
      </c>
      <c r="E35" s="58">
        <v>118732</v>
      </c>
      <c r="F35" s="13">
        <f t="shared" si="7"/>
        <v>5.6286670425058985E-2</v>
      </c>
      <c r="G35" s="11">
        <f t="shared" si="12"/>
        <v>-120</v>
      </c>
      <c r="H35" s="59">
        <f>G35/E35</f>
        <v>-1.0106795135262608E-3</v>
      </c>
      <c r="I35" s="3"/>
      <c r="J35" s="1" t="b">
        <f>D35='[3]Cotizantes 2019'!G54</f>
        <v>0</v>
      </c>
    </row>
    <row r="36" spans="1:11" ht="16.5">
      <c r="A36" s="21"/>
      <c r="B36" s="21"/>
      <c r="C36" s="20" t="s">
        <v>18</v>
      </c>
      <c r="D36" s="68">
        <v>26088</v>
      </c>
      <c r="E36" s="69">
        <v>26693</v>
      </c>
      <c r="F36" s="30">
        <f t="shared" si="7"/>
        <v>1.2379916518134243E-2</v>
      </c>
      <c r="G36" s="29">
        <f t="shared" si="9"/>
        <v>-605</v>
      </c>
      <c r="H36" s="56">
        <f t="shared" si="8"/>
        <v>-2.2665118195781667E-2</v>
      </c>
      <c r="I36" s="3"/>
      <c r="J36" s="1" t="b">
        <f>D36='[3]Cotizantes 2019'!$G$56</f>
        <v>0</v>
      </c>
    </row>
    <row r="37" spans="1:11" ht="20.25" thickBot="1">
      <c r="A37" s="60"/>
      <c r="B37" s="20"/>
      <c r="C37" s="20" t="s">
        <v>48</v>
      </c>
      <c r="D37" s="68">
        <v>13351</v>
      </c>
      <c r="E37" s="38">
        <v>14355</v>
      </c>
      <c r="F37" s="30">
        <f t="shared" si="7"/>
        <v>6.3356434158850922E-3</v>
      </c>
      <c r="G37" s="29">
        <f t="shared" si="9"/>
        <v>-1004</v>
      </c>
      <c r="H37" s="56">
        <f t="shared" si="8"/>
        <v>-6.9940787182166494E-2</v>
      </c>
      <c r="I37" s="3"/>
      <c r="J37" s="2" t="b">
        <f>D37='[3]Cotizantes 2019'!$G$57</f>
        <v>0</v>
      </c>
    </row>
    <row r="38" spans="1:11" ht="18" thickTop="1" thickBot="1">
      <c r="A38" s="22"/>
      <c r="B38" s="22"/>
      <c r="C38" s="22"/>
      <c r="D38" s="70"/>
      <c r="E38" s="15"/>
      <c r="F38" s="64"/>
      <c r="G38" s="65"/>
      <c r="H38" s="66"/>
      <c r="I38" s="3"/>
    </row>
    <row r="39" spans="1:11" ht="16.5" customHeight="1" thickTop="1">
      <c r="A39" s="134" t="s">
        <v>49</v>
      </c>
      <c r="B39" s="134"/>
      <c r="C39" s="134"/>
      <c r="D39" s="71">
        <f>+D23/D8</f>
        <v>0.42596986553133137</v>
      </c>
      <c r="E39" s="34">
        <v>0.42465235982538624</v>
      </c>
      <c r="F39" s="14" t="s">
        <v>9</v>
      </c>
      <c r="G39" s="32">
        <f>D39-E39</f>
        <v>1.3175057059451323E-3</v>
      </c>
      <c r="H39" s="72">
        <f>G39/E39</f>
        <v>3.1025512409418388E-3</v>
      </c>
      <c r="I39" s="3"/>
    </row>
    <row r="40" spans="1:11" ht="16.5" customHeight="1" thickBot="1">
      <c r="A40" s="135" t="s">
        <v>50</v>
      </c>
      <c r="B40" s="135"/>
      <c r="C40" s="135"/>
      <c r="D40" s="73">
        <f>+D23/2944455</f>
        <v>0.71567879284961056</v>
      </c>
      <c r="E40" s="35">
        <v>0.7245788584677687</v>
      </c>
      <c r="F40" s="14" t="s">
        <v>9</v>
      </c>
      <c r="G40" s="32">
        <f>D40-E40</f>
        <v>-8.9000656181581483E-3</v>
      </c>
      <c r="H40" s="74">
        <f>G40/E40</f>
        <v>-1.2283087636559917E-2</v>
      </c>
      <c r="I40" s="3"/>
    </row>
    <row r="41" spans="1:11" ht="16.5" customHeight="1" thickTop="1" thickBot="1">
      <c r="A41" s="23"/>
      <c r="B41" s="23"/>
      <c r="C41" s="23"/>
      <c r="D41" s="75"/>
      <c r="E41" s="76"/>
      <c r="F41" s="77"/>
      <c r="G41" s="65"/>
      <c r="H41" s="78"/>
      <c r="I41" s="3"/>
    </row>
    <row r="42" spans="1:11" ht="20.25" thickTop="1">
      <c r="A42" s="79"/>
      <c r="B42" s="33"/>
      <c r="C42" s="53" t="s">
        <v>51</v>
      </c>
      <c r="D42" s="80">
        <v>7539240942.5600004</v>
      </c>
      <c r="E42" s="36">
        <v>6804895191.0600014</v>
      </c>
      <c r="F42" s="30">
        <f>D42/D$42</f>
        <v>1</v>
      </c>
      <c r="G42" s="29">
        <f>D42-E42</f>
        <v>734345751.49999905</v>
      </c>
      <c r="H42" s="56">
        <f t="shared" ref="H42:H62" si="13">G42/E42</f>
        <v>0.10791433679459943</v>
      </c>
      <c r="I42" s="3"/>
    </row>
    <row r="43" spans="1:11" ht="16.5">
      <c r="A43" s="127" t="s">
        <v>19</v>
      </c>
      <c r="B43" s="127"/>
      <c r="C43" s="127"/>
      <c r="D43" s="80">
        <v>5875592711.7000008</v>
      </c>
      <c r="E43" s="36">
        <v>5260860094.7900009</v>
      </c>
      <c r="F43" s="30">
        <f>D43/D$42</f>
        <v>0.77933478402732992</v>
      </c>
      <c r="G43" s="29">
        <f>D43-E43</f>
        <v>614732616.90999985</v>
      </c>
      <c r="H43" s="56">
        <f t="shared" si="13"/>
        <v>0.11685021191093627</v>
      </c>
      <c r="I43" s="3"/>
      <c r="J43" s="1" t="b">
        <f>D42='[3]Individualizacion 2019'!$H$133</f>
        <v>0</v>
      </c>
      <c r="K43" s="2"/>
    </row>
    <row r="44" spans="1:11" ht="16.5">
      <c r="A44" s="20"/>
      <c r="B44" s="20"/>
      <c r="C44" s="21" t="s">
        <v>7</v>
      </c>
      <c r="D44" s="37">
        <v>101562489.66999999</v>
      </c>
      <c r="E44" s="37">
        <v>85931213.61999999</v>
      </c>
      <c r="F44" s="13">
        <f t="shared" ref="F44:F64" si="14">D44/D$42</f>
        <v>1.3471182370186163E-2</v>
      </c>
      <c r="G44" s="11">
        <f>D44-E44</f>
        <v>15631276.049999997</v>
      </c>
      <c r="H44" s="59">
        <f t="shared" si="13"/>
        <v>0.18190451864352475</v>
      </c>
      <c r="I44" s="81"/>
      <c r="K44" s="2"/>
    </row>
    <row r="45" spans="1:11" ht="16.5">
      <c r="A45" s="136" t="s">
        <v>45</v>
      </c>
      <c r="B45" s="136"/>
      <c r="C45" s="136"/>
      <c r="D45" s="37">
        <v>1458941874.2299998</v>
      </c>
      <c r="E45" s="37">
        <v>1325030960.8599999</v>
      </c>
      <c r="F45" s="13">
        <f t="shared" si="14"/>
        <v>0.19351309838024705</v>
      </c>
      <c r="G45" s="11">
        <f>D45-E45</f>
        <v>133910913.36999989</v>
      </c>
      <c r="H45" s="59">
        <f t="shared" si="13"/>
        <v>0.10106247878395699</v>
      </c>
      <c r="I45" s="81"/>
      <c r="K45" s="2"/>
    </row>
    <row r="46" spans="1:11" ht="16.5">
      <c r="A46" s="20"/>
      <c r="B46" s="20"/>
      <c r="C46" s="21" t="s">
        <v>8</v>
      </c>
      <c r="D46" s="37">
        <v>43126843.280000001</v>
      </c>
      <c r="E46" s="37">
        <v>38627712.620000005</v>
      </c>
      <c r="F46" s="13">
        <f t="shared" si="14"/>
        <v>5.7203163565901355E-3</v>
      </c>
      <c r="G46" s="11">
        <f t="shared" ref="G46:G59" si="15">D46-E46</f>
        <v>4499130.6599999964</v>
      </c>
      <c r="H46" s="59">
        <f t="shared" si="13"/>
        <v>0.11647416724516359</v>
      </c>
      <c r="I46" s="81"/>
      <c r="K46" s="2"/>
    </row>
    <row r="47" spans="1:11" ht="16.5">
      <c r="A47" s="136" t="s">
        <v>10</v>
      </c>
      <c r="B47" s="136"/>
      <c r="C47" s="136"/>
      <c r="D47" s="37">
        <v>2033717816.96</v>
      </c>
      <c r="E47" s="37">
        <v>1858801727.0699999</v>
      </c>
      <c r="F47" s="13">
        <f t="shared" si="14"/>
        <v>0.26975100443857647</v>
      </c>
      <c r="G47" s="11">
        <f t="shared" si="15"/>
        <v>174916089.8900001</v>
      </c>
      <c r="H47" s="59">
        <f t="shared" si="13"/>
        <v>9.4101531832401303E-2</v>
      </c>
      <c r="I47" s="81"/>
      <c r="K47" s="2"/>
    </row>
    <row r="48" spans="1:11" ht="16.5">
      <c r="A48" s="136" t="s">
        <v>11</v>
      </c>
      <c r="B48" s="136"/>
      <c r="C48" s="136"/>
      <c r="D48" s="37">
        <v>933672305.95000005</v>
      </c>
      <c r="E48" s="37">
        <v>773555275.00999999</v>
      </c>
      <c r="F48" s="13">
        <f t="shared" si="14"/>
        <v>0.12384168553087326</v>
      </c>
      <c r="G48" s="11">
        <f t="shared" si="15"/>
        <v>160117030.94000006</v>
      </c>
      <c r="H48" s="59">
        <f t="shared" si="13"/>
        <v>0.20698848047792082</v>
      </c>
      <c r="I48" s="81"/>
      <c r="K48" s="2"/>
    </row>
    <row r="49" spans="1:11" ht="16.5">
      <c r="A49" s="136" t="s">
        <v>12</v>
      </c>
      <c r="B49" s="136"/>
      <c r="C49" s="136"/>
      <c r="D49" s="37">
        <v>41509436.060000002</v>
      </c>
      <c r="E49" s="37">
        <v>41320577.859999999</v>
      </c>
      <c r="F49" s="13">
        <f t="shared" si="14"/>
        <v>5.5057845181301756E-3</v>
      </c>
      <c r="G49" s="11">
        <f t="shared" si="15"/>
        <v>188858.20000000298</v>
      </c>
      <c r="H49" s="59">
        <f t="shared" si="13"/>
        <v>4.5705604757000605E-3</v>
      </c>
      <c r="I49" s="81"/>
      <c r="K49" s="2"/>
    </row>
    <row r="50" spans="1:11" ht="16.5">
      <c r="A50" s="136" t="s">
        <v>13</v>
      </c>
      <c r="B50" s="136"/>
      <c r="C50" s="136"/>
      <c r="D50" s="37">
        <v>1263061945.5500002</v>
      </c>
      <c r="E50" s="37">
        <v>1137592627.75</v>
      </c>
      <c r="F50" s="13">
        <f t="shared" si="14"/>
        <v>0.16753171243272655</v>
      </c>
      <c r="G50" s="11">
        <f t="shared" si="15"/>
        <v>125469317.80000019</v>
      </c>
      <c r="H50" s="59">
        <f t="shared" si="13"/>
        <v>0.11029371564068682</v>
      </c>
      <c r="I50" s="81"/>
      <c r="K50" s="2"/>
    </row>
    <row r="51" spans="1:11" ht="16.5">
      <c r="A51" s="127" t="s">
        <v>14</v>
      </c>
      <c r="B51" s="127"/>
      <c r="C51" s="127"/>
      <c r="D51" s="80">
        <v>1058714589.71</v>
      </c>
      <c r="E51" s="36">
        <v>1003188887.15</v>
      </c>
      <c r="F51" s="30">
        <f t="shared" si="14"/>
        <v>0.14042721247087592</v>
      </c>
      <c r="G51" s="29">
        <f t="shared" si="15"/>
        <v>55525702.560000062</v>
      </c>
      <c r="H51" s="56">
        <f t="shared" si="13"/>
        <v>5.5349200206698146E-2</v>
      </c>
      <c r="I51" s="3"/>
    </row>
    <row r="52" spans="1:11" ht="18.75">
      <c r="A52" s="21"/>
      <c r="B52" s="21"/>
      <c r="C52" s="21" t="s">
        <v>47</v>
      </c>
      <c r="D52" s="37">
        <v>11557502.25</v>
      </c>
      <c r="E52" s="37">
        <v>11453446.279999999</v>
      </c>
      <c r="F52" s="13">
        <f>D52/D$42</f>
        <v>1.5329795582943091E-3</v>
      </c>
      <c r="G52" s="11">
        <f>D52-E52</f>
        <v>104055.97000000067</v>
      </c>
      <c r="H52" s="59">
        <f>G52/E52</f>
        <v>9.0851231547401708E-3</v>
      </c>
      <c r="I52" s="81"/>
      <c r="K52" s="2"/>
    </row>
    <row r="53" spans="1:11" ht="16.5">
      <c r="A53" s="21"/>
      <c r="B53" s="21"/>
      <c r="C53" s="21" t="s">
        <v>16</v>
      </c>
      <c r="D53" s="37">
        <v>47047454.120000005</v>
      </c>
      <c r="E53" s="37">
        <v>1214901.8600000001</v>
      </c>
      <c r="F53" s="13">
        <f>D53/D$42</f>
        <v>6.2403436205906325E-3</v>
      </c>
      <c r="G53" s="11">
        <f>D53-E53</f>
        <v>45832552.260000005</v>
      </c>
      <c r="H53" s="59">
        <f t="shared" ref="H53:H54" si="16">G53/E53</f>
        <v>37.725312446225082</v>
      </c>
      <c r="I53" s="81"/>
      <c r="K53" s="2"/>
    </row>
    <row r="54" spans="1:11" ht="16.5">
      <c r="A54" s="21"/>
      <c r="B54" s="21"/>
      <c r="C54" s="21" t="s">
        <v>17</v>
      </c>
      <c r="D54" s="37">
        <v>1000109633.34</v>
      </c>
      <c r="E54" s="37">
        <v>990520539.00999999</v>
      </c>
      <c r="F54" s="13">
        <f>D54/D$42</f>
        <v>0.13265388929199098</v>
      </c>
      <c r="G54" s="11">
        <f>D54-E54</f>
        <v>9589094.3300000429</v>
      </c>
      <c r="H54" s="59">
        <f t="shared" si="16"/>
        <v>9.6808636997917259E-3</v>
      </c>
      <c r="I54" s="81"/>
      <c r="K54" s="2"/>
    </row>
    <row r="55" spans="1:11" ht="16.5">
      <c r="A55" s="21"/>
      <c r="B55" s="21"/>
      <c r="C55" s="20" t="s">
        <v>18</v>
      </c>
      <c r="D55" s="80">
        <v>112877771.05000001</v>
      </c>
      <c r="E55" s="36">
        <v>112395794.17999999</v>
      </c>
      <c r="F55" s="30">
        <f t="shared" si="14"/>
        <v>1.4972033910309225E-2</v>
      </c>
      <c r="G55" s="29">
        <f t="shared" si="15"/>
        <v>481976.87000001967</v>
      </c>
      <c r="H55" s="56">
        <f t="shared" si="13"/>
        <v>4.2882109025195528E-3</v>
      </c>
    </row>
    <row r="56" spans="1:11" ht="16.5">
      <c r="A56" s="127" t="s">
        <v>20</v>
      </c>
      <c r="B56" s="127"/>
      <c r="C56" s="127"/>
      <c r="D56" s="80">
        <v>288712929.56</v>
      </c>
      <c r="E56" s="36">
        <v>260915406.83000001</v>
      </c>
      <c r="F56" s="30">
        <f t="shared" si="14"/>
        <v>3.8294694619743185E-2</v>
      </c>
      <c r="G56" s="29">
        <f t="shared" si="15"/>
        <v>27797522.729999989</v>
      </c>
      <c r="H56" s="56">
        <f t="shared" si="13"/>
        <v>0.10653844887017931</v>
      </c>
      <c r="I56" s="3"/>
    </row>
    <row r="57" spans="1:11" ht="16.5">
      <c r="A57" s="127" t="s">
        <v>21</v>
      </c>
      <c r="B57" s="127"/>
      <c r="C57" s="127"/>
      <c r="D57" s="80">
        <v>661203903.38</v>
      </c>
      <c r="E57" s="36">
        <v>597875104.81000006</v>
      </c>
      <c r="F57" s="30">
        <f t="shared" si="14"/>
        <v>8.7701654373110366E-2</v>
      </c>
      <c r="G57" s="29">
        <f t="shared" si="15"/>
        <v>63328798.569999933</v>
      </c>
      <c r="H57" s="56">
        <f t="shared" si="13"/>
        <v>0.1059231235094248</v>
      </c>
      <c r="I57" s="3"/>
    </row>
    <row r="58" spans="1:11" ht="19.5">
      <c r="A58" s="127" t="s">
        <v>52</v>
      </c>
      <c r="B58" s="127"/>
      <c r="C58" s="127"/>
      <c r="D58" s="80">
        <v>38792956.600000001</v>
      </c>
      <c r="E58" s="36">
        <v>38367817.960000001</v>
      </c>
      <c r="F58" s="30">
        <f t="shared" si="14"/>
        <v>5.1454724547943141E-3</v>
      </c>
      <c r="G58" s="29">
        <f>D58-E58</f>
        <v>425138.6400000006</v>
      </c>
      <c r="H58" s="56">
        <f t="shared" si="13"/>
        <v>1.1080605116590805E-2</v>
      </c>
      <c r="I58" s="2"/>
    </row>
    <row r="59" spans="1:11" ht="16.5">
      <c r="A59" s="127" t="s">
        <v>22</v>
      </c>
      <c r="B59" s="127"/>
      <c r="C59" s="127"/>
      <c r="D59" s="80">
        <v>313.99</v>
      </c>
      <c r="E59" s="36">
        <v>843.88</v>
      </c>
      <c r="F59" s="30">
        <f t="shared" si="14"/>
        <v>4.1647428752075743E-8</v>
      </c>
      <c r="G59" s="29">
        <f t="shared" si="15"/>
        <v>-529.89</v>
      </c>
      <c r="H59" s="56" t="s">
        <v>9</v>
      </c>
      <c r="I59" s="81"/>
      <c r="K59" s="82"/>
    </row>
    <row r="60" spans="1:11" ht="16.5">
      <c r="A60" s="127" t="s">
        <v>23</v>
      </c>
      <c r="B60" s="127"/>
      <c r="C60" s="127"/>
      <c r="D60" s="80">
        <v>3818170.6100000003</v>
      </c>
      <c r="E60" s="36">
        <v>4589917.16</v>
      </c>
      <c r="F60" s="30">
        <f t="shared" si="14"/>
        <v>5.064396587255792E-4</v>
      </c>
      <c r="G60" s="29">
        <f>D60-E60</f>
        <v>-771746.54999999981</v>
      </c>
      <c r="H60" s="56">
        <f t="shared" si="13"/>
        <v>-0.16813953783863059</v>
      </c>
      <c r="I60" s="81"/>
    </row>
    <row r="61" spans="1:11" ht="19.5">
      <c r="A61" s="127" t="s">
        <v>53</v>
      </c>
      <c r="B61" s="127"/>
      <c r="C61" s="127"/>
      <c r="D61" s="80">
        <v>32208817.620000001</v>
      </c>
      <c r="E61" s="26">
        <v>28777993.879999999</v>
      </c>
      <c r="F61" s="30">
        <f t="shared" si="14"/>
        <v>4.272156555997172E-3</v>
      </c>
      <c r="G61" s="29">
        <f t="shared" ref="G61:G62" si="17">D61-E61</f>
        <v>3430823.7400000021</v>
      </c>
      <c r="H61" s="56">
        <f t="shared" si="13"/>
        <v>0.11921691811826886</v>
      </c>
      <c r="I61" s="81"/>
    </row>
    <row r="62" spans="1:11" ht="19.5">
      <c r="A62" s="20"/>
      <c r="B62" s="20"/>
      <c r="C62" s="20" t="s">
        <v>54</v>
      </c>
      <c r="D62" s="80">
        <v>64417865.240000002</v>
      </c>
      <c r="E62" s="26">
        <v>57554837.630000003</v>
      </c>
      <c r="F62" s="30">
        <f t="shared" si="14"/>
        <v>8.5443436190442909E-3</v>
      </c>
      <c r="G62" s="29">
        <f t="shared" si="17"/>
        <v>6863027.6099999994</v>
      </c>
      <c r="H62" s="56">
        <f t="shared" si="13"/>
        <v>0.11924327984590996</v>
      </c>
      <c r="I62" s="81"/>
    </row>
    <row r="63" spans="1:11" ht="16.5">
      <c r="A63" s="127" t="s">
        <v>24</v>
      </c>
      <c r="B63" s="127"/>
      <c r="C63" s="127"/>
      <c r="D63" s="80">
        <v>50525286.689999998</v>
      </c>
      <c r="E63" s="26">
        <v>45660561.890000001</v>
      </c>
      <c r="F63" s="30">
        <f t="shared" si="14"/>
        <v>6.7016410637280675E-3</v>
      </c>
      <c r="G63" s="29">
        <f>D63-E63</f>
        <v>4864724.799999997</v>
      </c>
      <c r="H63" s="56">
        <f>G63/E63</f>
        <v>0.10654106297945946</v>
      </c>
      <c r="I63" s="81"/>
    </row>
    <row r="64" spans="1:11" ht="16.5">
      <c r="A64" s="127" t="s">
        <v>25</v>
      </c>
      <c r="B64" s="127"/>
      <c r="C64" s="127"/>
      <c r="D64" s="36">
        <v>40217846.990000002</v>
      </c>
      <c r="E64" s="83">
        <v>35541614.710000001</v>
      </c>
      <c r="F64" s="28">
        <f t="shared" si="14"/>
        <v>5.3344689865215738E-3</v>
      </c>
      <c r="G64" s="84">
        <f>D64-E64</f>
        <v>4676232.2800000012</v>
      </c>
      <c r="H64" s="28">
        <f>G64/E64</f>
        <v>0.13157061991008234</v>
      </c>
      <c r="I64" s="3"/>
    </row>
    <row r="65" spans="1:10" ht="17.25" thickBot="1">
      <c r="A65" s="23"/>
      <c r="B65" s="23"/>
      <c r="C65" s="23"/>
      <c r="D65" s="126" t="s">
        <v>5</v>
      </c>
      <c r="E65" s="85" t="s">
        <v>5</v>
      </c>
      <c r="F65" s="85"/>
      <c r="G65" s="85"/>
      <c r="H65" s="86"/>
      <c r="I65" s="3"/>
      <c r="J65" s="2"/>
    </row>
    <row r="66" spans="1:10" ht="17.25" thickTop="1">
      <c r="A66" s="79"/>
      <c r="B66" s="33"/>
      <c r="C66" s="53" t="s">
        <v>55</v>
      </c>
      <c r="D66" s="36">
        <v>6343369727.8800001</v>
      </c>
      <c r="E66" s="87">
        <v>5735611092.3100004</v>
      </c>
      <c r="F66" s="88">
        <f t="shared" ref="F66:F80" si="18">D66/D$66</f>
        <v>1</v>
      </c>
      <c r="G66" s="29">
        <f t="shared" ref="G66:G80" si="19">D66-E66</f>
        <v>607758635.56999969</v>
      </c>
      <c r="H66" s="56">
        <f t="shared" ref="H66:H80" si="20">G66/E66</f>
        <v>0.10596231609650973</v>
      </c>
      <c r="I66" s="3"/>
    </row>
    <row r="67" spans="1:10" ht="16.5">
      <c r="A67" s="137" t="s">
        <v>26</v>
      </c>
      <c r="B67" s="137"/>
      <c r="C67" s="137"/>
      <c r="D67" s="36">
        <v>6022640526.7799997</v>
      </c>
      <c r="E67" s="87">
        <v>5440072524.3400002</v>
      </c>
      <c r="F67" s="88">
        <f t="shared" si="18"/>
        <v>0.94943867142248539</v>
      </c>
      <c r="G67" s="29">
        <f t="shared" si="19"/>
        <v>582568002.43999958</v>
      </c>
      <c r="H67" s="56">
        <f t="shared" si="20"/>
        <v>0.10708827866420362</v>
      </c>
      <c r="I67" s="3"/>
    </row>
    <row r="68" spans="1:10" ht="16.5">
      <c r="A68" s="127" t="s">
        <v>27</v>
      </c>
      <c r="B68" s="127"/>
      <c r="C68" s="127"/>
      <c r="D68" s="36">
        <v>5277556933.3199997</v>
      </c>
      <c r="E68" s="87">
        <v>4724632786.7799997</v>
      </c>
      <c r="F68" s="88">
        <f t="shared" si="18"/>
        <v>0.83198002949826433</v>
      </c>
      <c r="G68" s="29">
        <f t="shared" si="19"/>
        <v>552924146.53999996</v>
      </c>
      <c r="H68" s="56">
        <f t="shared" si="20"/>
        <v>0.11703007863111344</v>
      </c>
      <c r="I68" s="3"/>
    </row>
    <row r="69" spans="1:10" ht="16.5">
      <c r="A69" s="137" t="s">
        <v>14</v>
      </c>
      <c r="B69" s="137"/>
      <c r="C69" s="137"/>
      <c r="D69" s="36">
        <v>644098023.84000003</v>
      </c>
      <c r="E69" s="87">
        <v>614848088.48000002</v>
      </c>
      <c r="F69" s="88">
        <f t="shared" si="18"/>
        <v>0.10153878009177028</v>
      </c>
      <c r="G69" s="29">
        <f t="shared" si="19"/>
        <v>29249935.360000014</v>
      </c>
      <c r="H69" s="56">
        <f t="shared" si="20"/>
        <v>4.7572621445909347E-2</v>
      </c>
      <c r="I69" s="3"/>
    </row>
    <row r="70" spans="1:10" ht="16.5">
      <c r="A70" s="21"/>
      <c r="B70" s="21"/>
      <c r="C70" s="21" t="s">
        <v>15</v>
      </c>
      <c r="D70" s="37">
        <v>4431418.16</v>
      </c>
      <c r="E70" s="89">
        <v>4421367.41</v>
      </c>
      <c r="F70" s="90">
        <f t="shared" si="18"/>
        <v>6.985905520410225E-4</v>
      </c>
      <c r="G70" s="11">
        <f>D70-E70</f>
        <v>10050.75</v>
      </c>
      <c r="H70" s="59">
        <f>G70/E70</f>
        <v>2.2732220754302797E-3</v>
      </c>
      <c r="I70" s="3"/>
    </row>
    <row r="71" spans="1:10" ht="16.5">
      <c r="A71" s="21"/>
      <c r="B71" s="21"/>
      <c r="C71" s="21" t="s">
        <v>16</v>
      </c>
      <c r="D71" s="37">
        <v>24212032.350000001</v>
      </c>
      <c r="E71" s="89">
        <v>876291.3</v>
      </c>
      <c r="F71" s="90">
        <f t="shared" si="18"/>
        <v>3.8169038521567995E-3</v>
      </c>
      <c r="G71" s="11">
        <f t="shared" ref="G71:G72" si="21">D71-E71</f>
        <v>23335741.050000001</v>
      </c>
      <c r="H71" s="59">
        <f>G71/E71</f>
        <v>26.630118375019812</v>
      </c>
      <c r="I71" s="3"/>
    </row>
    <row r="72" spans="1:10" ht="16.5">
      <c r="A72" s="136" t="s">
        <v>17</v>
      </c>
      <c r="B72" s="136"/>
      <c r="C72" s="136"/>
      <c r="D72" s="37">
        <v>615454573.33000004</v>
      </c>
      <c r="E72" s="89">
        <v>609550429.76999998</v>
      </c>
      <c r="F72" s="90">
        <f t="shared" si="18"/>
        <v>9.7023285687572458E-2</v>
      </c>
      <c r="G72" s="11">
        <f t="shared" si="21"/>
        <v>5904143.560000062</v>
      </c>
      <c r="H72" s="59">
        <f>G72/E72</f>
        <v>9.6860625005676017E-3</v>
      </c>
      <c r="I72" s="3"/>
    </row>
    <row r="73" spans="1:10" ht="16.5">
      <c r="A73" s="21"/>
      <c r="B73" s="21"/>
      <c r="C73" s="24" t="s">
        <v>18</v>
      </c>
      <c r="D73" s="36">
        <v>100985569.62</v>
      </c>
      <c r="E73" s="87">
        <v>100591649.08</v>
      </c>
      <c r="F73" s="88">
        <f t="shared" si="18"/>
        <v>1.5919861832450703E-2</v>
      </c>
      <c r="G73" s="29">
        <f t="shared" si="19"/>
        <v>393920.54000000656</v>
      </c>
      <c r="H73" s="56">
        <f t="shared" si="20"/>
        <v>3.9160362078041258E-3</v>
      </c>
      <c r="I73" s="3"/>
    </row>
    <row r="74" spans="1:10" ht="16.5">
      <c r="A74" s="137" t="s">
        <v>28</v>
      </c>
      <c r="B74" s="137"/>
      <c r="C74" s="137"/>
      <c r="D74" s="36">
        <v>320729201.09999996</v>
      </c>
      <c r="E74" s="87">
        <v>295538567.97000003</v>
      </c>
      <c r="F74" s="88">
        <f t="shared" si="18"/>
        <v>5.0561328577514587E-2</v>
      </c>
      <c r="G74" s="29">
        <f t="shared" si="19"/>
        <v>25190633.129999936</v>
      </c>
      <c r="H74" s="56">
        <f t="shared" si="20"/>
        <v>8.5236364590346878E-2</v>
      </c>
      <c r="I74" s="3"/>
    </row>
    <row r="75" spans="1:10" ht="16.5">
      <c r="A75" s="127" t="s">
        <v>27</v>
      </c>
      <c r="B75" s="127"/>
      <c r="C75" s="127"/>
      <c r="D75" s="36">
        <v>24239485.890000004</v>
      </c>
      <c r="E75" s="87">
        <v>21618280.389999997</v>
      </c>
      <c r="F75" s="88">
        <f t="shared" si="18"/>
        <v>3.821231763216333E-3</v>
      </c>
      <c r="G75" s="29">
        <f t="shared" si="19"/>
        <v>2621205.5000000075</v>
      </c>
      <c r="H75" s="56">
        <f t="shared" si="20"/>
        <v>0.12124949129684259</v>
      </c>
      <c r="I75" s="3"/>
    </row>
    <row r="76" spans="1:10" ht="16.5">
      <c r="A76" s="137" t="s">
        <v>14</v>
      </c>
      <c r="B76" s="137"/>
      <c r="C76" s="137"/>
      <c r="D76" s="36">
        <v>296009516.56</v>
      </c>
      <c r="E76" s="87">
        <v>273476662.23000002</v>
      </c>
      <c r="F76" s="88">
        <f t="shared" si="18"/>
        <v>4.6664395937540362E-2</v>
      </c>
      <c r="G76" s="29">
        <f t="shared" si="19"/>
        <v>22532854.329999983</v>
      </c>
      <c r="H76" s="56">
        <f t="shared" si="20"/>
        <v>8.2394066631723578E-2</v>
      </c>
      <c r="I76" s="3"/>
    </row>
    <row r="77" spans="1:10" ht="18.75">
      <c r="A77" s="21"/>
      <c r="B77" s="21"/>
      <c r="C77" s="21" t="s">
        <v>47</v>
      </c>
      <c r="D77" s="37">
        <v>6652352.5599999996</v>
      </c>
      <c r="E77" s="89">
        <v>6555686.5199999996</v>
      </c>
      <c r="F77" s="90">
        <f t="shared" si="18"/>
        <v>1.048709573203967E-3</v>
      </c>
      <c r="G77" s="11">
        <f>D77-E77</f>
        <v>96666.040000000037</v>
      </c>
      <c r="H77" s="59">
        <f>G77/E77</f>
        <v>1.4745372541089723E-2</v>
      </c>
      <c r="I77" s="3"/>
    </row>
    <row r="78" spans="1:10" ht="16.5">
      <c r="A78" s="21"/>
      <c r="B78" s="21"/>
      <c r="C78" s="21" t="s">
        <v>16</v>
      </c>
      <c r="D78" s="37">
        <v>20100084.75</v>
      </c>
      <c r="E78" s="89">
        <v>241826.36</v>
      </c>
      <c r="F78" s="90">
        <f t="shared" si="18"/>
        <v>3.1686762103204087E-3</v>
      </c>
      <c r="G78" s="11">
        <f>D78-E78</f>
        <v>19858258.390000001</v>
      </c>
      <c r="H78" s="59">
        <f>G78/E78</f>
        <v>82.117840213945257</v>
      </c>
      <c r="I78" s="3"/>
    </row>
    <row r="79" spans="1:10" ht="16.5">
      <c r="A79" s="136" t="s">
        <v>17</v>
      </c>
      <c r="B79" s="136"/>
      <c r="C79" s="136"/>
      <c r="D79" s="37">
        <v>269257079.25</v>
      </c>
      <c r="E79" s="89">
        <v>266679149.34999999</v>
      </c>
      <c r="F79" s="90">
        <f t="shared" si="18"/>
        <v>4.2447010154015988E-2</v>
      </c>
      <c r="G79" s="11">
        <f>D79-E79</f>
        <v>2577929.900000006</v>
      </c>
      <c r="H79" s="59">
        <f>G79/E79</f>
        <v>9.6667846222076824E-3</v>
      </c>
      <c r="I79" s="3"/>
    </row>
    <row r="80" spans="1:10" ht="17.25" thickBot="1">
      <c r="A80" s="21"/>
      <c r="B80" s="21"/>
      <c r="C80" s="24" t="s">
        <v>18</v>
      </c>
      <c r="D80" s="36">
        <v>480198.65</v>
      </c>
      <c r="E80" s="87">
        <v>443625.35</v>
      </c>
      <c r="F80" s="88">
        <f t="shared" si="18"/>
        <v>7.570087675789408E-5</v>
      </c>
      <c r="G80" s="29">
        <f t="shared" si="19"/>
        <v>36573.300000000047</v>
      </c>
      <c r="H80" s="56">
        <f t="shared" si="20"/>
        <v>8.2441862260576523E-2</v>
      </c>
      <c r="I80" s="3"/>
    </row>
    <row r="81" spans="1:10" ht="18" thickTop="1" thickBot="1">
      <c r="A81" s="23"/>
      <c r="B81" s="23"/>
      <c r="C81" s="23"/>
      <c r="D81" s="91" t="s">
        <v>5</v>
      </c>
      <c r="E81" s="92" t="s">
        <v>5</v>
      </c>
      <c r="F81" s="18"/>
      <c r="G81" s="65"/>
      <c r="H81" s="78"/>
      <c r="I81" s="3"/>
      <c r="J81" s="1" t="b">
        <f>D82='[3]Patrimonio 2019'!$G$64</f>
        <v>0</v>
      </c>
    </row>
    <row r="82" spans="1:10" ht="17.25" thickTop="1">
      <c r="A82" s="52"/>
      <c r="B82" s="33"/>
      <c r="C82" s="53" t="s">
        <v>29</v>
      </c>
      <c r="D82" s="83">
        <v>1138930493997.5869</v>
      </c>
      <c r="E82" s="83">
        <v>1102295318368.99</v>
      </c>
      <c r="F82" s="88">
        <f t="shared" ref="F82:F96" si="22">D82/D$82</f>
        <v>1</v>
      </c>
      <c r="G82" s="29">
        <f>D82-E82</f>
        <v>36635175628.596924</v>
      </c>
      <c r="H82" s="56">
        <f t="shared" ref="H82:H95" si="23">G82/E82</f>
        <v>3.3235354462726123E-2</v>
      </c>
      <c r="I82" s="3"/>
      <c r="J82" s="1" t="b">
        <f>D83='[3]Patrimonio 2019'!$G$48</f>
        <v>0</v>
      </c>
    </row>
    <row r="83" spans="1:10" ht="16.5">
      <c r="A83" s="127" t="s">
        <v>30</v>
      </c>
      <c r="B83" s="127"/>
      <c r="C83" s="127"/>
      <c r="D83" s="83">
        <v>901086167963.28992</v>
      </c>
      <c r="E83" s="83">
        <v>871702425887.41992</v>
      </c>
      <c r="F83" s="88">
        <f t="shared" si="22"/>
        <v>0.79116870846132514</v>
      </c>
      <c r="G83" s="29">
        <f>D83-E83</f>
        <v>29383742075.869995</v>
      </c>
      <c r="H83" s="56">
        <f t="shared" si="23"/>
        <v>3.3708455091147005E-2</v>
      </c>
      <c r="I83" s="3"/>
      <c r="J83" s="1" t="b">
        <f>D84='[3]Patrimonio 2019'!G49</f>
        <v>0</v>
      </c>
    </row>
    <row r="84" spans="1:10" ht="16.5">
      <c r="A84" s="20"/>
      <c r="B84" s="20"/>
      <c r="C84" s="21" t="s">
        <v>7</v>
      </c>
      <c r="D84" s="93">
        <v>13291451259.48</v>
      </c>
      <c r="E84" s="93">
        <v>12318118466.76</v>
      </c>
      <c r="F84" s="90">
        <f t="shared" si="22"/>
        <v>1.1670116244607426E-2</v>
      </c>
      <c r="G84" s="11">
        <f>D84-E84</f>
        <v>973332792.71999931</v>
      </c>
      <c r="H84" s="59">
        <f t="shared" si="23"/>
        <v>7.9016352647240967E-2</v>
      </c>
      <c r="I84" s="3"/>
    </row>
    <row r="85" spans="1:10" ht="16.5">
      <c r="A85" s="136" t="s">
        <v>45</v>
      </c>
      <c r="B85" s="136"/>
      <c r="C85" s="136"/>
      <c r="D85" s="93">
        <v>215451588722.97</v>
      </c>
      <c r="E85" s="93">
        <v>209590553773.17001</v>
      </c>
      <c r="F85" s="90">
        <f t="shared" si="22"/>
        <v>0.18917009410007637</v>
      </c>
      <c r="G85" s="11">
        <f>D85-E85</f>
        <v>5861034949.7999878</v>
      </c>
      <c r="H85" s="59">
        <f t="shared" si="23"/>
        <v>2.7964213292470758E-2</v>
      </c>
      <c r="I85" s="3"/>
      <c r="J85" s="1" t="b">
        <f>D86='[3]Patrimonio 2019'!G51</f>
        <v>0</v>
      </c>
    </row>
    <row r="86" spans="1:10" ht="16.5">
      <c r="A86" s="20"/>
      <c r="B86" s="20"/>
      <c r="C86" s="21" t="s">
        <v>8</v>
      </c>
      <c r="D86" s="93">
        <v>7930026640.1700001</v>
      </c>
      <c r="E86" s="93">
        <v>7380339449.25</v>
      </c>
      <c r="F86" s="90">
        <f t="shared" si="22"/>
        <v>6.9626958642015268E-3</v>
      </c>
      <c r="G86" s="11">
        <f t="shared" ref="G86:G96" si="24">D86-E86</f>
        <v>549687190.92000008</v>
      </c>
      <c r="H86" s="59">
        <f t="shared" si="23"/>
        <v>7.4479933436647008E-2</v>
      </c>
      <c r="I86" s="3"/>
      <c r="J86" s="1" t="b">
        <f>D87='[3]Patrimonio 2019'!G52</f>
        <v>0</v>
      </c>
    </row>
    <row r="87" spans="1:10" ht="16.5">
      <c r="A87" s="136" t="s">
        <v>10</v>
      </c>
      <c r="B87" s="136"/>
      <c r="C87" s="136"/>
      <c r="D87" s="93">
        <v>308902277752.62</v>
      </c>
      <c r="E87" s="93">
        <v>298450984468.21002</v>
      </c>
      <c r="F87" s="90">
        <f t="shared" si="22"/>
        <v>0.27122136019766141</v>
      </c>
      <c r="G87" s="11">
        <f t="shared" si="24"/>
        <v>10451293284.409973</v>
      </c>
      <c r="H87" s="59">
        <f t="shared" si="23"/>
        <v>3.5018458066179405E-2</v>
      </c>
      <c r="I87" s="3"/>
      <c r="J87" s="1" t="b">
        <f>D88='[3]Patrimonio 2019'!G53</f>
        <v>0</v>
      </c>
    </row>
    <row r="88" spans="1:10" ht="16.5">
      <c r="A88" s="136" t="s">
        <v>11</v>
      </c>
      <c r="B88" s="136"/>
      <c r="C88" s="136"/>
      <c r="D88" s="93">
        <v>154466150599.69</v>
      </c>
      <c r="E88" s="93">
        <v>149812840143.72</v>
      </c>
      <c r="F88" s="90">
        <f t="shared" si="22"/>
        <v>0.13562386064273496</v>
      </c>
      <c r="G88" s="11">
        <f t="shared" si="24"/>
        <v>4653310455.9700012</v>
      </c>
      <c r="H88" s="59">
        <f t="shared" si="23"/>
        <v>3.1060825303798657E-2</v>
      </c>
      <c r="I88" s="3"/>
      <c r="J88" s="1" t="b">
        <f>D89='[3]Patrimonio 2019'!G54</f>
        <v>0</v>
      </c>
    </row>
    <row r="89" spans="1:10" ht="16.5">
      <c r="A89" s="136" t="s">
        <v>12</v>
      </c>
      <c r="B89" s="136"/>
      <c r="C89" s="136"/>
      <c r="D89" s="93">
        <v>8636858002.8600006</v>
      </c>
      <c r="E89" s="93">
        <v>8426260258.6000004</v>
      </c>
      <c r="F89" s="90">
        <f t="shared" si="22"/>
        <v>7.5833056085319811E-3</v>
      </c>
      <c r="G89" s="11">
        <f t="shared" si="24"/>
        <v>210597744.26000023</v>
      </c>
      <c r="H89" s="59">
        <f t="shared" si="23"/>
        <v>2.4993026300731715E-2</v>
      </c>
      <c r="I89" s="3"/>
      <c r="J89" s="1" t="b">
        <f>D90='[3]Patrimonio 2019'!G55</f>
        <v>0</v>
      </c>
    </row>
    <row r="90" spans="1:10" ht="16.5">
      <c r="A90" s="136" t="s">
        <v>13</v>
      </c>
      <c r="B90" s="136"/>
      <c r="C90" s="136"/>
      <c r="D90" s="93">
        <v>192407814985.5</v>
      </c>
      <c r="E90" s="93">
        <v>185723329327.70999</v>
      </c>
      <c r="F90" s="90">
        <f t="shared" si="22"/>
        <v>0.16893727580351156</v>
      </c>
      <c r="G90" s="11">
        <f t="shared" si="24"/>
        <v>6684485657.7900085</v>
      </c>
      <c r="H90" s="59">
        <f t="shared" si="23"/>
        <v>3.5991631649006199E-2</v>
      </c>
      <c r="I90" s="3"/>
      <c r="J90" s="1" t="b">
        <f>D91='[3]Patrimonio 2019'!$G$62</f>
        <v>0</v>
      </c>
    </row>
    <row r="91" spans="1:10" ht="16.5">
      <c r="A91" s="127" t="s">
        <v>20</v>
      </c>
      <c r="B91" s="127"/>
      <c r="C91" s="127"/>
      <c r="D91" s="83">
        <v>66425726661.300003</v>
      </c>
      <c r="E91" s="83">
        <v>64364746633.080002</v>
      </c>
      <c r="F91" s="88">
        <f t="shared" si="22"/>
        <v>5.8322897675826685E-2</v>
      </c>
      <c r="G91" s="29">
        <f t="shared" si="24"/>
        <v>2060980028.2200012</v>
      </c>
      <c r="H91" s="56">
        <f t="shared" si="23"/>
        <v>3.2020323795709141E-2</v>
      </c>
      <c r="I91" s="3"/>
      <c r="J91" s="1" t="b">
        <f>D92='[3]Patrimonio 2019'!$G$59</f>
        <v>0</v>
      </c>
    </row>
    <row r="92" spans="1:10" ht="16.5">
      <c r="A92" s="127" t="s">
        <v>14</v>
      </c>
      <c r="B92" s="127"/>
      <c r="C92" s="127"/>
      <c r="D92" s="83">
        <v>171330015576.05701</v>
      </c>
      <c r="E92" s="83">
        <v>166139524042.51999</v>
      </c>
      <c r="F92" s="88">
        <f t="shared" si="22"/>
        <v>0.15043061580930855</v>
      </c>
      <c r="G92" s="29">
        <f t="shared" si="24"/>
        <v>5190491533.5370178</v>
      </c>
      <c r="H92" s="56">
        <f t="shared" si="23"/>
        <v>3.1241762388873936E-2</v>
      </c>
      <c r="I92" s="3"/>
      <c r="J92" s="1" t="b">
        <f>D93='[3]Patrimonio 2019'!$G$60</f>
        <v>0</v>
      </c>
    </row>
    <row r="93" spans="1:10" ht="16.5">
      <c r="A93" s="127" t="s">
        <v>31</v>
      </c>
      <c r="B93" s="127"/>
      <c r="C93" s="127"/>
      <c r="D93" s="83">
        <v>26678562081.959999</v>
      </c>
      <c r="E93" s="83">
        <v>26514308723.200001</v>
      </c>
      <c r="F93" s="88">
        <f t="shared" si="22"/>
        <v>2.3424223183558489E-2</v>
      </c>
      <c r="G93" s="29">
        <f t="shared" si="24"/>
        <v>164253358.75999832</v>
      </c>
      <c r="H93" s="56">
        <f t="shared" si="23"/>
        <v>6.1948950083800134E-3</v>
      </c>
      <c r="I93" s="3"/>
      <c r="J93" s="1" t="b">
        <f>D94='[3]Patrimonio 2019'!$G$61</f>
        <v>0</v>
      </c>
    </row>
    <row r="94" spans="1:10" ht="16.5">
      <c r="A94" s="127" t="s">
        <v>32</v>
      </c>
      <c r="B94" s="127"/>
      <c r="C94" s="127"/>
      <c r="D94" s="83">
        <v>20114243752.93</v>
      </c>
      <c r="E94" s="83">
        <v>19866126277.34</v>
      </c>
      <c r="F94" s="88">
        <f t="shared" si="22"/>
        <v>1.7660642031218296E-2</v>
      </c>
      <c r="G94" s="29">
        <f t="shared" si="24"/>
        <v>248117475.59000015</v>
      </c>
      <c r="H94" s="56">
        <f t="shared" si="23"/>
        <v>1.2489474401107157E-2</v>
      </c>
      <c r="I94" s="3"/>
      <c r="J94" s="1" t="b">
        <f>D95='[3]Patrimonio 2019'!$G$63</f>
        <v>0</v>
      </c>
    </row>
    <row r="95" spans="1:10" ht="19.5">
      <c r="A95" s="127" t="s">
        <v>56</v>
      </c>
      <c r="B95" s="127"/>
      <c r="C95" s="127"/>
      <c r="D95" s="83">
        <v>124537209741.16701</v>
      </c>
      <c r="E95" s="83">
        <v>119759089041.98</v>
      </c>
      <c r="F95" s="88">
        <f t="shared" si="22"/>
        <v>0.10934575059453178</v>
      </c>
      <c r="G95" s="29">
        <f t="shared" si="24"/>
        <v>4778120699.1870117</v>
      </c>
      <c r="H95" s="56">
        <f t="shared" si="23"/>
        <v>3.9897770911668372E-2</v>
      </c>
      <c r="I95" s="3"/>
      <c r="J95" s="1" t="b">
        <f>D96='[3]Patrimonio 2019'!$G$56</f>
        <v>0</v>
      </c>
    </row>
    <row r="96" spans="1:10" ht="16.5">
      <c r="A96" s="127" t="s">
        <v>57</v>
      </c>
      <c r="B96" s="127"/>
      <c r="C96" s="127"/>
      <c r="D96" s="83">
        <v>88583796.939999998</v>
      </c>
      <c r="E96" s="83">
        <v>88621805.969999999</v>
      </c>
      <c r="F96" s="88">
        <f t="shared" si="22"/>
        <v>7.7778053539575943E-5</v>
      </c>
      <c r="G96" s="29">
        <f t="shared" si="24"/>
        <v>-38009.030000001192</v>
      </c>
      <c r="H96" s="56">
        <f>G96/E96</f>
        <v>-4.2889026672360866E-4</v>
      </c>
      <c r="I96" s="3"/>
    </row>
    <row r="97" spans="1:10" ht="17.25" thickBot="1">
      <c r="A97" s="23"/>
      <c r="B97" s="23"/>
      <c r="C97" s="23"/>
      <c r="D97" s="94"/>
      <c r="E97" s="95"/>
      <c r="F97" s="10"/>
      <c r="G97" s="11"/>
      <c r="H97" s="96"/>
      <c r="I97" s="3"/>
    </row>
    <row r="98" spans="1:10" ht="21" thickTop="1" thickBot="1">
      <c r="A98" s="52"/>
      <c r="B98" s="33"/>
      <c r="C98" s="53" t="s">
        <v>58</v>
      </c>
      <c r="D98" s="97"/>
      <c r="E98" s="98"/>
      <c r="F98" s="99"/>
      <c r="G98" s="65"/>
      <c r="H98" s="78"/>
      <c r="I98" s="3"/>
      <c r="J98" s="100" t="b">
        <f>D99='[3]Rentabilidad 2019'!$F$49</f>
        <v>0</v>
      </c>
    </row>
    <row r="99" spans="1:10" ht="20.25" thickTop="1">
      <c r="A99" s="127" t="s">
        <v>42</v>
      </c>
      <c r="B99" s="127"/>
      <c r="C99" s="127"/>
      <c r="D99" s="101">
        <v>8.0199999999999994E-2</v>
      </c>
      <c r="E99" s="102">
        <v>7.17E-2</v>
      </c>
      <c r="F99" s="103" t="s">
        <v>9</v>
      </c>
      <c r="G99" s="31">
        <f>D99-E99</f>
        <v>8.4999999999999937E-3</v>
      </c>
      <c r="H99" s="104">
        <f t="shared" ref="H99:H109" si="25">G99/E99</f>
        <v>0.11854951185495109</v>
      </c>
      <c r="I99" s="3"/>
      <c r="J99" s="1" t="b">
        <f>D100='[3]Rentabilidad 2019'!F37</f>
        <v>0</v>
      </c>
    </row>
    <row r="100" spans="1:10" ht="16.5">
      <c r="A100" s="20"/>
      <c r="B100" s="20"/>
      <c r="C100" s="21" t="s">
        <v>7</v>
      </c>
      <c r="D100" s="105">
        <v>7.303687694065597E-2</v>
      </c>
      <c r="E100" s="106">
        <v>6.9599999999999995E-2</v>
      </c>
      <c r="F100" s="103" t="s">
        <v>9</v>
      </c>
      <c r="G100" s="12">
        <f>D100-E100</f>
        <v>3.4368769406559752E-3</v>
      </c>
      <c r="H100" s="96">
        <f>G100/E100</f>
        <v>4.9380415814022638E-2</v>
      </c>
      <c r="I100" s="3"/>
    </row>
    <row r="101" spans="1:10" ht="16.5">
      <c r="A101" s="136" t="s">
        <v>45</v>
      </c>
      <c r="B101" s="136"/>
      <c r="C101" s="136"/>
      <c r="D101" s="105">
        <v>7.2565105638752625E-2</v>
      </c>
      <c r="E101" s="106">
        <v>6.3600000000000004E-2</v>
      </c>
      <c r="F101" s="103" t="s">
        <v>9</v>
      </c>
      <c r="G101" s="12">
        <f>D101-E101</f>
        <v>8.9651056387526212E-3</v>
      </c>
      <c r="H101" s="96">
        <f t="shared" ref="H101:H106" si="26">G101/E101</f>
        <v>0.14096078048353178</v>
      </c>
      <c r="I101" s="3"/>
      <c r="J101" s="1" t="b">
        <f>D102='[3]Rentabilidad 2019'!F39</f>
        <v>0</v>
      </c>
    </row>
    <row r="102" spans="1:10" ht="16.5">
      <c r="A102" s="20"/>
      <c r="B102" s="20"/>
      <c r="C102" s="21" t="s">
        <v>8</v>
      </c>
      <c r="D102" s="105">
        <v>9.4230527606201209E-2</v>
      </c>
      <c r="E102" s="106">
        <v>8.6499999999999994E-2</v>
      </c>
      <c r="F102" s="103" t="s">
        <v>9</v>
      </c>
      <c r="G102" s="12">
        <f t="shared" ref="G102:G110" si="27">D102-E102</f>
        <v>7.7305276062012152E-3</v>
      </c>
      <c r="H102" s="96">
        <f t="shared" si="26"/>
        <v>8.9370261343366661E-2</v>
      </c>
      <c r="I102" s="3"/>
      <c r="J102" s="1" t="b">
        <f>D103='[3]Rentabilidad 2019'!F40</f>
        <v>0</v>
      </c>
    </row>
    <row r="103" spans="1:10" ht="16.5">
      <c r="A103" s="136" t="s">
        <v>10</v>
      </c>
      <c r="B103" s="136"/>
      <c r="C103" s="136"/>
      <c r="D103" s="105">
        <v>7.5144296255437393E-2</v>
      </c>
      <c r="E103" s="106">
        <v>6.08E-2</v>
      </c>
      <c r="F103" s="103" t="s">
        <v>9</v>
      </c>
      <c r="G103" s="12">
        <f t="shared" si="27"/>
        <v>1.4344296255437393E-2</v>
      </c>
      <c r="H103" s="96">
        <f t="shared" si="26"/>
        <v>0.23592592525390449</v>
      </c>
      <c r="I103" s="3"/>
      <c r="J103" s="1" t="b">
        <f>D104='[3]Rentabilidad 2019'!F41</f>
        <v>0</v>
      </c>
    </row>
    <row r="104" spans="1:10" ht="16.5">
      <c r="A104" s="136" t="s">
        <v>11</v>
      </c>
      <c r="B104" s="136"/>
      <c r="C104" s="136"/>
      <c r="D104" s="105">
        <v>8.1632485881125039E-2</v>
      </c>
      <c r="E104" s="106">
        <v>7.0699999999999999E-2</v>
      </c>
      <c r="F104" s="103" t="s">
        <v>9</v>
      </c>
      <c r="G104" s="12">
        <f t="shared" si="27"/>
        <v>1.093248588112504E-2</v>
      </c>
      <c r="H104" s="96">
        <f t="shared" si="26"/>
        <v>0.15463204923797794</v>
      </c>
      <c r="I104" s="3"/>
      <c r="J104" s="1" t="b">
        <f>D105='[3]Rentabilidad 2019'!F42</f>
        <v>0</v>
      </c>
    </row>
    <row r="105" spans="1:10" ht="16.5">
      <c r="A105" s="136" t="s">
        <v>12</v>
      </c>
      <c r="B105" s="136"/>
      <c r="C105" s="136"/>
      <c r="D105" s="105">
        <v>7.1648033271599632E-2</v>
      </c>
      <c r="E105" s="106">
        <v>6.5199999999999994E-2</v>
      </c>
      <c r="F105" s="103" t="s">
        <v>9</v>
      </c>
      <c r="G105" s="12">
        <f t="shared" si="27"/>
        <v>6.4480332715996375E-3</v>
      </c>
      <c r="H105" s="96">
        <f t="shared" si="26"/>
        <v>9.8896215822080344E-2</v>
      </c>
      <c r="I105" s="3"/>
      <c r="J105" s="1" t="b">
        <f>D106='[3]Rentabilidad 2019'!F43</f>
        <v>0</v>
      </c>
    </row>
    <row r="106" spans="1:10" ht="16.5">
      <c r="A106" s="136" t="s">
        <v>13</v>
      </c>
      <c r="B106" s="136"/>
      <c r="C106" s="136"/>
      <c r="D106" s="105">
        <v>8.0302468739063659E-2</v>
      </c>
      <c r="E106" s="106">
        <v>6.8500000000000005E-2</v>
      </c>
      <c r="F106" s="103" t="s">
        <v>9</v>
      </c>
      <c r="G106" s="12">
        <f t="shared" si="27"/>
        <v>1.1802468739063654E-2</v>
      </c>
      <c r="H106" s="96">
        <f t="shared" si="26"/>
        <v>0.17229881370895844</v>
      </c>
      <c r="I106" s="3"/>
      <c r="J106" s="1" t="b">
        <f>D107='[3]Rentabilidad 2019'!$F$47</f>
        <v>0</v>
      </c>
    </row>
    <row r="107" spans="1:10" ht="16.5">
      <c r="A107" s="136" t="s">
        <v>20</v>
      </c>
      <c r="B107" s="136"/>
      <c r="C107" s="136"/>
      <c r="D107" s="105">
        <v>7.5793558351299861E-2</v>
      </c>
      <c r="E107" s="106">
        <v>6.9099999999999995E-2</v>
      </c>
      <c r="F107" s="103" t="s">
        <v>9</v>
      </c>
      <c r="G107" s="12">
        <f t="shared" si="27"/>
        <v>6.6935583512998664E-3</v>
      </c>
      <c r="H107" s="96">
        <f t="shared" si="25"/>
        <v>9.6867704070909791E-2</v>
      </c>
      <c r="I107" s="3"/>
      <c r="J107" s="1" t="b">
        <f>D108='[3]Rentabilidad 2019'!$F$45</f>
        <v>0</v>
      </c>
    </row>
    <row r="108" spans="1:10" ht="16.5">
      <c r="A108" s="136" t="s">
        <v>31</v>
      </c>
      <c r="B108" s="136"/>
      <c r="C108" s="136"/>
      <c r="D108" s="105">
        <v>8.9367681948916422E-2</v>
      </c>
      <c r="E108" s="106">
        <v>8.3900000000000002E-2</v>
      </c>
      <c r="F108" s="103" t="s">
        <v>9</v>
      </c>
      <c r="G108" s="12">
        <f t="shared" si="27"/>
        <v>5.4676819489164197E-3</v>
      </c>
      <c r="H108" s="96">
        <f t="shared" si="25"/>
        <v>6.5169033956095579E-2</v>
      </c>
      <c r="I108" s="3"/>
      <c r="J108" s="1" t="b">
        <f>D109='[3]Rentabilidad 2019'!$F$46</f>
        <v>0</v>
      </c>
    </row>
    <row r="109" spans="1:10" ht="16.5">
      <c r="A109" s="136" t="s">
        <v>32</v>
      </c>
      <c r="B109" s="136"/>
      <c r="C109" s="136"/>
      <c r="D109" s="105">
        <v>6.5750509703592197E-2</v>
      </c>
      <c r="E109" s="106">
        <v>6.1400000000000003E-2</v>
      </c>
      <c r="F109" s="103" t="s">
        <v>9</v>
      </c>
      <c r="G109" s="12">
        <f t="shared" si="27"/>
        <v>4.3505097035921939E-3</v>
      </c>
      <c r="H109" s="96">
        <f t="shared" si="25"/>
        <v>7.0855206898895656E-2</v>
      </c>
      <c r="I109" s="3"/>
      <c r="J109" s="1" t="b">
        <f>D110='[3]Rentabilidad 2019'!$F$48</f>
        <v>0</v>
      </c>
    </row>
    <row r="110" spans="1:10" ht="18.75">
      <c r="A110" s="136" t="s">
        <v>59</v>
      </c>
      <c r="B110" s="136"/>
      <c r="C110" s="136"/>
      <c r="D110" s="105">
        <v>0.1071</v>
      </c>
      <c r="E110" s="106">
        <v>0.1076</v>
      </c>
      <c r="F110" s="103" t="s">
        <v>9</v>
      </c>
      <c r="G110" s="12">
        <f t="shared" si="27"/>
        <v>-5.0000000000000044E-4</v>
      </c>
      <c r="H110" s="96">
        <f>G110/E110</f>
        <v>-4.6468401486988884E-3</v>
      </c>
      <c r="I110" s="3"/>
    </row>
    <row r="111" spans="1:10" ht="17.25" thickBot="1">
      <c r="A111" s="23"/>
      <c r="B111" s="23"/>
      <c r="C111" s="23"/>
      <c r="D111" s="94"/>
      <c r="E111" s="95"/>
      <c r="F111" s="10"/>
      <c r="G111" s="11"/>
      <c r="H111" s="96"/>
      <c r="I111" s="3"/>
    </row>
    <row r="112" spans="1:10" ht="18" thickTop="1" thickBot="1">
      <c r="A112" s="52"/>
      <c r="B112" s="33"/>
      <c r="C112" s="53" t="s">
        <v>60</v>
      </c>
      <c r="D112" s="97"/>
      <c r="E112" s="98"/>
      <c r="F112" s="99"/>
      <c r="G112" s="65"/>
      <c r="H112" s="66"/>
      <c r="I112" s="3"/>
      <c r="J112" s="1" t="b">
        <f>D113='[3]Beneficios 2019'!$B$7</f>
        <v>0</v>
      </c>
    </row>
    <row r="113" spans="1:10" ht="17.25" thickTop="1">
      <c r="A113" s="138" t="s">
        <v>33</v>
      </c>
      <c r="B113" s="138"/>
      <c r="C113" s="138"/>
      <c r="D113" s="39">
        <v>23586</v>
      </c>
      <c r="E113" s="93">
        <v>23162</v>
      </c>
      <c r="F113" s="103" t="s">
        <v>9</v>
      </c>
      <c r="G113" s="11">
        <f>D113-E113</f>
        <v>424</v>
      </c>
      <c r="H113" s="96">
        <f>G113/E113</f>
        <v>1.8305845781884121E-2</v>
      </c>
      <c r="I113" s="3"/>
      <c r="J113" s="1" t="b">
        <f>D114='[3]Beneficios 2019'!$C$7</f>
        <v>0</v>
      </c>
    </row>
    <row r="114" spans="1:10" ht="16.5">
      <c r="A114" s="138" t="s">
        <v>34</v>
      </c>
      <c r="B114" s="138"/>
      <c r="C114" s="138"/>
      <c r="D114" s="39">
        <v>15950</v>
      </c>
      <c r="E114" s="93">
        <v>15573</v>
      </c>
      <c r="F114" s="103" t="s">
        <v>9</v>
      </c>
      <c r="G114" s="11">
        <f>D114-E114</f>
        <v>377</v>
      </c>
      <c r="H114" s="59">
        <f>G114/E114</f>
        <v>2.4208566108007448E-2</v>
      </c>
      <c r="I114" s="3"/>
    </row>
    <row r="115" spans="1:10" ht="17.25" thickBot="1">
      <c r="A115" s="25"/>
      <c r="B115" s="25"/>
      <c r="C115" s="25"/>
      <c r="D115" s="94"/>
      <c r="E115" s="95"/>
      <c r="F115" s="103"/>
      <c r="G115" s="11"/>
      <c r="H115" s="59"/>
      <c r="I115" s="3"/>
    </row>
    <row r="116" spans="1:10" ht="18" thickTop="1" thickBot="1">
      <c r="A116" s="52"/>
      <c r="B116" s="33"/>
      <c r="C116" s="53" t="s">
        <v>35</v>
      </c>
      <c r="D116" s="97"/>
      <c r="E116" s="98"/>
      <c r="F116" s="99"/>
      <c r="G116" s="65"/>
      <c r="H116" s="66"/>
      <c r="I116" s="3"/>
      <c r="J116" s="1" t="b">
        <f>D117='[3]Beneficios 2019'!$F$7</f>
        <v>0</v>
      </c>
    </row>
    <row r="117" spans="1:10" ht="17.25" thickTop="1">
      <c r="A117" s="138" t="s">
        <v>33</v>
      </c>
      <c r="B117" s="138"/>
      <c r="C117" s="138"/>
      <c r="D117" s="93">
        <v>37926</v>
      </c>
      <c r="E117" s="93">
        <v>36299</v>
      </c>
      <c r="F117" s="103" t="s">
        <v>9</v>
      </c>
      <c r="G117" s="11">
        <f>D117-E117</f>
        <v>1627</v>
      </c>
      <c r="H117" s="59">
        <f>G117/E117</f>
        <v>4.4822171409680707E-2</v>
      </c>
      <c r="I117" s="3"/>
      <c r="J117" s="1" t="b">
        <f>D118='[3]Beneficios 2019'!$G$7</f>
        <v>0</v>
      </c>
    </row>
    <row r="118" spans="1:10" ht="16.5">
      <c r="A118" s="138" t="s">
        <v>34</v>
      </c>
      <c r="B118" s="138"/>
      <c r="C118" s="138"/>
      <c r="D118" s="93">
        <v>13650</v>
      </c>
      <c r="E118" s="93">
        <v>13344</v>
      </c>
      <c r="F118" s="103" t="s">
        <v>9</v>
      </c>
      <c r="G118" s="11">
        <f>D118-E118</f>
        <v>306</v>
      </c>
      <c r="H118" s="59">
        <f>G118/E118</f>
        <v>2.2931654676258992E-2</v>
      </c>
      <c r="I118" s="3"/>
    </row>
    <row r="119" spans="1:10" ht="17.25" thickBot="1">
      <c r="A119" s="23"/>
      <c r="B119" s="23"/>
      <c r="C119" s="23"/>
      <c r="D119" s="94"/>
      <c r="E119" s="107"/>
      <c r="F119" s="108"/>
      <c r="G119" s="109"/>
      <c r="H119" s="110"/>
      <c r="I119" s="3"/>
    </row>
    <row r="120" spans="1:10" ht="18" thickTop="1" thickBot="1">
      <c r="A120" s="52"/>
      <c r="B120" s="33"/>
      <c r="C120" s="53" t="s">
        <v>36</v>
      </c>
      <c r="D120" s="17"/>
      <c r="E120" s="98"/>
      <c r="F120" s="99"/>
      <c r="G120" s="65"/>
      <c r="H120" s="66"/>
      <c r="I120" s="3"/>
      <c r="J120" s="1" t="b">
        <f>D121='[3]Beneficios 2019'!$B$24</f>
        <v>0</v>
      </c>
    </row>
    <row r="121" spans="1:10" ht="17.25" thickTop="1">
      <c r="A121" s="138" t="s">
        <v>37</v>
      </c>
      <c r="B121" s="138"/>
      <c r="C121" s="138"/>
      <c r="D121" s="39">
        <v>226315</v>
      </c>
      <c r="E121" s="93">
        <v>220787</v>
      </c>
      <c r="F121" s="103" t="s">
        <v>9</v>
      </c>
      <c r="G121" s="11">
        <f>D121-E121</f>
        <v>5528</v>
      </c>
      <c r="H121" s="59">
        <f>G121/E121</f>
        <v>2.5037706024358317E-2</v>
      </c>
      <c r="I121" s="3"/>
      <c r="J121" s="1" t="b">
        <f>D122='[3]Beneficios 2019'!$C$23</f>
        <v>0</v>
      </c>
    </row>
    <row r="122" spans="1:10" ht="16.5">
      <c r="A122" s="138" t="s">
        <v>38</v>
      </c>
      <c r="B122" s="138"/>
      <c r="C122" s="138"/>
      <c r="D122" s="39">
        <v>57</v>
      </c>
      <c r="E122" s="93">
        <v>51</v>
      </c>
      <c r="F122" s="103" t="s">
        <v>9</v>
      </c>
      <c r="G122" s="11">
        <f>D122-E122</f>
        <v>6</v>
      </c>
      <c r="H122" s="59">
        <f>G122/E122</f>
        <v>0.11764705882352941</v>
      </c>
      <c r="I122" s="3"/>
      <c r="J122" s="1" t="b">
        <f>D123='[3]Beneficios 2019'!$D$24</f>
        <v>0</v>
      </c>
    </row>
    <row r="123" spans="1:10" ht="17.25" thickBot="1">
      <c r="A123" s="138" t="s">
        <v>61</v>
      </c>
      <c r="B123" s="138"/>
      <c r="C123" s="138"/>
      <c r="D123" s="39">
        <v>215625</v>
      </c>
      <c r="E123" s="93">
        <v>210139</v>
      </c>
      <c r="F123" s="111" t="s">
        <v>9</v>
      </c>
      <c r="G123" s="112">
        <f>D123-E123</f>
        <v>5486</v>
      </c>
      <c r="H123" s="113">
        <f>G123/E123</f>
        <v>2.6106529487624857E-2</v>
      </c>
      <c r="I123" s="3"/>
    </row>
    <row r="124" spans="1:10" ht="18" thickTop="1" thickBot="1">
      <c r="A124" s="138" t="s">
        <v>43</v>
      </c>
      <c r="B124" s="138"/>
      <c r="C124" s="138"/>
      <c r="D124" s="39">
        <v>45173695006.979996</v>
      </c>
      <c r="E124" s="93">
        <v>43448281529.099998</v>
      </c>
      <c r="F124" s="111" t="s">
        <v>9</v>
      </c>
      <c r="G124" s="93">
        <f>D124-E124</f>
        <v>1725413477.8799973</v>
      </c>
      <c r="H124" s="113">
        <f>G124/E124</f>
        <v>3.971189232707354E-2</v>
      </c>
      <c r="I124" s="3"/>
    </row>
    <row r="125" spans="1:10" ht="15.75" customHeight="1" thickTop="1" thickBot="1">
      <c r="A125" s="114" t="s">
        <v>39</v>
      </c>
      <c r="C125" s="115"/>
      <c r="D125" s="115"/>
      <c r="E125" s="116"/>
      <c r="F125" s="115"/>
      <c r="G125" s="115"/>
      <c r="H125" s="117"/>
      <c r="I125" s="4"/>
    </row>
    <row r="126" spans="1:10" ht="15.75" customHeight="1" thickTop="1" thickBot="1">
      <c r="A126" s="7" t="s">
        <v>40</v>
      </c>
      <c r="B126" s="8"/>
      <c r="C126" s="8"/>
      <c r="D126" s="8"/>
      <c r="E126" s="118"/>
      <c r="F126" s="8"/>
      <c r="G126" s="8"/>
      <c r="H126" s="9"/>
      <c r="I126" s="4"/>
    </row>
    <row r="127" spans="1:10" ht="15.75" customHeight="1" thickTop="1">
      <c r="A127" s="140" t="s">
        <v>62</v>
      </c>
      <c r="B127" s="140"/>
      <c r="C127" s="140"/>
      <c r="D127" s="140"/>
      <c r="E127" s="140"/>
      <c r="F127" s="140"/>
      <c r="G127" s="140"/>
      <c r="H127" s="140"/>
      <c r="I127" s="4"/>
    </row>
    <row r="128" spans="1:10" ht="15.75" customHeight="1">
      <c r="A128" s="140" t="s">
        <v>63</v>
      </c>
      <c r="B128" s="140"/>
      <c r="C128" s="140"/>
      <c r="D128" s="140"/>
      <c r="E128" s="140"/>
      <c r="F128" s="140"/>
      <c r="G128" s="140"/>
      <c r="H128" s="140"/>
      <c r="I128" s="4"/>
    </row>
    <row r="129" spans="1:9" ht="20.25" customHeight="1">
      <c r="A129" s="141" t="s">
        <v>64</v>
      </c>
      <c r="B129" s="141"/>
      <c r="C129" s="141"/>
      <c r="D129" s="141"/>
      <c r="E129" s="141"/>
      <c r="F129" s="141"/>
      <c r="G129" s="141"/>
      <c r="H129" s="141"/>
      <c r="I129" s="5"/>
    </row>
    <row r="130" spans="1:9" ht="31.5" customHeight="1">
      <c r="A130" s="139" t="s">
        <v>75</v>
      </c>
      <c r="B130" s="139"/>
      <c r="C130" s="139"/>
      <c r="D130" s="139"/>
      <c r="E130" s="139"/>
      <c r="F130" s="139"/>
      <c r="G130" s="139"/>
      <c r="H130" s="139"/>
      <c r="I130" s="5"/>
    </row>
    <row r="131" spans="1:9" ht="28.5" customHeight="1">
      <c r="A131" s="139" t="s">
        <v>65</v>
      </c>
      <c r="B131" s="139"/>
      <c r="C131" s="139"/>
      <c r="D131" s="139"/>
      <c r="E131" s="139"/>
      <c r="F131" s="139"/>
      <c r="G131" s="139"/>
      <c r="H131" s="139"/>
      <c r="I131" s="119"/>
    </row>
    <row r="132" spans="1:9" ht="15.75" customHeight="1">
      <c r="A132" s="139" t="s">
        <v>66</v>
      </c>
      <c r="B132" s="139"/>
      <c r="C132" s="139"/>
      <c r="D132" s="139"/>
      <c r="E132" s="139"/>
      <c r="F132" s="139"/>
      <c r="G132" s="139"/>
      <c r="H132" s="139"/>
      <c r="I132" s="5"/>
    </row>
    <row r="133" spans="1:9" ht="15.75" customHeight="1">
      <c r="A133" s="141" t="s">
        <v>67</v>
      </c>
      <c r="B133" s="141"/>
      <c r="C133" s="141"/>
      <c r="D133" s="141"/>
      <c r="E133" s="141"/>
      <c r="F133" s="141"/>
      <c r="G133" s="141"/>
      <c r="H133" s="141"/>
      <c r="I133" s="5"/>
    </row>
    <row r="134" spans="1:9" ht="18.75" customHeight="1">
      <c r="A134" s="141" t="s">
        <v>68</v>
      </c>
      <c r="B134" s="141"/>
      <c r="C134" s="141"/>
      <c r="D134" s="141"/>
      <c r="E134" s="141"/>
      <c r="F134" s="141"/>
      <c r="G134" s="141"/>
      <c r="H134" s="141"/>
      <c r="I134" s="5"/>
    </row>
    <row r="135" spans="1:9" ht="16.5" customHeight="1">
      <c r="A135" s="141" t="s">
        <v>41</v>
      </c>
      <c r="B135" s="141"/>
      <c r="C135" s="141"/>
      <c r="D135" s="141"/>
      <c r="E135" s="141"/>
      <c r="F135" s="141"/>
      <c r="G135" s="141"/>
      <c r="H135" s="141"/>
      <c r="I135" s="5"/>
    </row>
    <row r="136" spans="1:9" ht="28.5" customHeight="1">
      <c r="A136" s="141" t="s">
        <v>69</v>
      </c>
      <c r="B136" s="141"/>
      <c r="C136" s="141"/>
      <c r="D136" s="141"/>
      <c r="E136" s="141"/>
      <c r="F136" s="141"/>
      <c r="G136" s="141"/>
      <c r="H136" s="120"/>
      <c r="I136" s="5"/>
    </row>
    <row r="137" spans="1:9">
      <c r="A137" s="121" t="s">
        <v>70</v>
      </c>
      <c r="B137" s="122"/>
      <c r="C137" s="122"/>
    </row>
    <row r="138" spans="1:9">
      <c r="A138" s="123" t="s">
        <v>71</v>
      </c>
    </row>
  </sheetData>
  <mergeCells count="71">
    <mergeCell ref="A132:H132"/>
    <mergeCell ref="A133:H133"/>
    <mergeCell ref="A134:H134"/>
    <mergeCell ref="A135:H135"/>
    <mergeCell ref="A136:G136"/>
    <mergeCell ref="A131:H131"/>
    <mergeCell ref="A114:C114"/>
    <mergeCell ref="A117:C117"/>
    <mergeCell ref="A118:C118"/>
    <mergeCell ref="A121:C121"/>
    <mergeCell ref="A122:C122"/>
    <mergeCell ref="A123:C123"/>
    <mergeCell ref="A124:C124"/>
    <mergeCell ref="A127:H127"/>
    <mergeCell ref="A128:H128"/>
    <mergeCell ref="A129:H129"/>
    <mergeCell ref="A130:H130"/>
    <mergeCell ref="A113:C113"/>
    <mergeCell ref="A96:C96"/>
    <mergeCell ref="A99:C99"/>
    <mergeCell ref="A101:C101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5:C95"/>
    <mergeCell ref="A79:C79"/>
    <mergeCell ref="A83:C83"/>
    <mergeCell ref="A85:C85"/>
    <mergeCell ref="A87:C87"/>
    <mergeCell ref="A88:C88"/>
    <mergeCell ref="A89:C89"/>
    <mergeCell ref="A90:C90"/>
    <mergeCell ref="A91:C91"/>
    <mergeCell ref="A92:C92"/>
    <mergeCell ref="A93:C93"/>
    <mergeCell ref="A94:C94"/>
    <mergeCell ref="A76:C76"/>
    <mergeCell ref="A59:C59"/>
    <mergeCell ref="A60:C60"/>
    <mergeCell ref="A61:C61"/>
    <mergeCell ref="A63:C63"/>
    <mergeCell ref="A64:C64"/>
    <mergeCell ref="A67:C67"/>
    <mergeCell ref="A68:C68"/>
    <mergeCell ref="A69:C69"/>
    <mergeCell ref="A72:C72"/>
    <mergeCell ref="A74:C74"/>
    <mergeCell ref="A75:C75"/>
    <mergeCell ref="A58:C58"/>
    <mergeCell ref="A39:C39"/>
    <mergeCell ref="A40:C40"/>
    <mergeCell ref="A43:C43"/>
    <mergeCell ref="A45:C45"/>
    <mergeCell ref="A47:C47"/>
    <mergeCell ref="A48:C48"/>
    <mergeCell ref="A49:C49"/>
    <mergeCell ref="A50:C50"/>
    <mergeCell ref="A51:C51"/>
    <mergeCell ref="A56:C56"/>
    <mergeCell ref="A57:C57"/>
    <mergeCell ref="A24:C24"/>
    <mergeCell ref="D6:D7"/>
    <mergeCell ref="E6:E7"/>
    <mergeCell ref="F6:F7"/>
    <mergeCell ref="G6:H6"/>
    <mergeCell ref="A9:C9"/>
  </mergeCells>
  <printOptions horizontalCentered="1" verticalCentered="1"/>
  <pageMargins left="0.70866141732283472" right="0.70866141732283472" top="0" bottom="0" header="0.31496062992125984" footer="0.31496062992125984"/>
  <pageSetup paperSize="5" scale="4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7" ma:contentTypeDescription="Crear nuevo documento." ma:contentTypeScope="" ma:versionID="0a341bccdeef9c03856510a5305eb662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52723b916d1ce3c3e6f5177b777420a4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26710-7061-4F25-B91C-672C9BD1BD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95B7FC-86E6-44DF-8251-50E2EBA2742C}">
  <ds:schemaRefs>
    <ds:schemaRef ds:uri="244e2f5b-9846-4671-8ae8-9e2b684eca7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2FADBD-1433-452F-B30C-5945986E8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Julio 2023</vt:lpstr>
      <vt:lpstr>'RM Julio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Ftrinidad</dc:creator>
  <cp:lastModifiedBy>Franki Noel Trinidad García</cp:lastModifiedBy>
  <cp:lastPrinted>2023-08-10T14:26:32Z</cp:lastPrinted>
  <dcterms:created xsi:type="dcterms:W3CDTF">2019-05-10T13:15:55Z</dcterms:created>
  <dcterms:modified xsi:type="dcterms:W3CDTF">2023-08-10T14:27:16Z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