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ipen.sharepoint.com/Estudio/2ANÁLISIS Y ESTADISTICAS/Resumen Estadístico/Resumen Mensual/2023/"/>
    </mc:Choice>
  </mc:AlternateContent>
  <xr:revisionPtr revIDLastSave="58" documentId="8_{F9FD7E40-339F-4E79-928D-65C7CF292713}" xr6:coauthVersionLast="47" xr6:coauthVersionMax="47" xr10:uidLastSave="{A438F762-31D3-41AF-9A79-6F44E3888112}"/>
  <bookViews>
    <workbookView xWindow="-120" yWindow="-120" windowWidth="29040" windowHeight="15840" xr2:uid="{841B0535-FFF2-49CA-AAFC-35103608C5B9}"/>
  </bookViews>
  <sheets>
    <sheet name="RM Abril 2023" sheetId="3" r:id="rId1"/>
  </sheets>
  <externalReferences>
    <externalReference r:id="rId2"/>
    <externalReference r:id="rId3"/>
  </externalReferences>
  <definedNames>
    <definedName name="_xlnm.Print_Area" localSheetId="0">'RM Abril 2023'!$A$1:$H$140</definedName>
    <definedName name="Área_de_impresión1">'[1]7.7.6'!$A$1:$AQ$58</definedName>
    <definedName name="Área_de_impresión2" localSheetId="0">'[1]7.7.6'!#REF!</definedName>
    <definedName name="Área_de_impresión2">'[1]7.7.6'!#REF!</definedName>
    <definedName name="CCI">'[1]7.7.6'!$A$1:$R$57</definedName>
    <definedName name="Compl">'[1]7.7.6'!$AA$1:$AJ$57</definedName>
    <definedName name="Exceso1" localSheetId="0">'[1]7.7.6'!#REF!</definedName>
    <definedName name="Exceso1">'[1]7.7.6'!#REF!</definedName>
    <definedName name="Exceso2" localSheetId="0">'[1]7.7.6'!#REF!</definedName>
    <definedName name="Exceso2">'[1]7.7.6'!#REF!</definedName>
    <definedName name="Print1">'[1]7.7.6'!$A$1:$AQ$58</definedName>
    <definedName name="Print2" localSheetId="0">'[1]7.7.6'!#REF!</definedName>
    <definedName name="Print2">'[1]7.7.6'!#REF!</definedName>
    <definedName name="RepFSS">'[1]7.7.6'!$T$1:$Y$57</definedName>
    <definedName name="Totales">'[1]7.7.6'!$A$1:$AP$58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3" l="1"/>
  <c r="E41" i="3"/>
  <c r="G95" i="3"/>
  <c r="H95" i="3" s="1"/>
  <c r="G59" i="3"/>
  <c r="H59" i="3" s="1"/>
  <c r="G48" i="3"/>
  <c r="H48" i="3" s="1"/>
  <c r="G30" i="3"/>
  <c r="H30" i="3" s="1"/>
  <c r="G125" i="3"/>
  <c r="H125" i="3" s="1"/>
  <c r="G124" i="3"/>
  <c r="H124" i="3" s="1"/>
  <c r="G123" i="3"/>
  <c r="H123" i="3" s="1"/>
  <c r="G122" i="3"/>
  <c r="H122" i="3" s="1"/>
  <c r="G119" i="3"/>
  <c r="H119" i="3" s="1"/>
  <c r="G118" i="3"/>
  <c r="H118" i="3" s="1"/>
  <c r="G115" i="3"/>
  <c r="H115" i="3" s="1"/>
  <c r="G114" i="3"/>
  <c r="H114" i="3" s="1"/>
  <c r="G111" i="3"/>
  <c r="H111" i="3" s="1"/>
  <c r="G110" i="3"/>
  <c r="H110" i="3" s="1"/>
  <c r="G109" i="3"/>
  <c r="H109" i="3" s="1"/>
  <c r="G108" i="3"/>
  <c r="H108" i="3" s="1"/>
  <c r="G107" i="3"/>
  <c r="H107" i="3" s="1"/>
  <c r="G106" i="3"/>
  <c r="H106" i="3" s="1"/>
  <c r="G105" i="3"/>
  <c r="H105" i="3" s="1"/>
  <c r="G104" i="3"/>
  <c r="H104" i="3" s="1"/>
  <c r="G103" i="3"/>
  <c r="H103" i="3" s="1"/>
  <c r="G102" i="3"/>
  <c r="H102" i="3" s="1"/>
  <c r="G101" i="3"/>
  <c r="H101" i="3" s="1"/>
  <c r="G100" i="3"/>
  <c r="H100" i="3" s="1"/>
  <c r="J97" i="3"/>
  <c r="G97" i="3"/>
  <c r="H97" i="3" s="1"/>
  <c r="J96" i="3"/>
  <c r="J95" i="3"/>
  <c r="G92" i="3"/>
  <c r="H92" i="3" s="1"/>
  <c r="G91" i="3"/>
  <c r="H91" i="3" s="1"/>
  <c r="G89" i="3"/>
  <c r="H89" i="3" s="1"/>
  <c r="G88" i="3"/>
  <c r="H88" i="3" s="1"/>
  <c r="G87" i="3"/>
  <c r="H87" i="3" s="1"/>
  <c r="J79" i="3"/>
  <c r="G78" i="3"/>
  <c r="J78" i="3"/>
  <c r="G74" i="3"/>
  <c r="H74" i="3" s="1"/>
  <c r="J74" i="3"/>
  <c r="J72" i="3"/>
  <c r="J71" i="3"/>
  <c r="G70" i="3"/>
  <c r="H70" i="3" s="1"/>
  <c r="J70" i="3"/>
  <c r="J65" i="3"/>
  <c r="J64" i="3"/>
  <c r="J61" i="3"/>
  <c r="G61" i="3"/>
  <c r="H61" i="3" s="1"/>
  <c r="J60" i="3"/>
  <c r="J59" i="3"/>
  <c r="J58" i="3"/>
  <c r="J57" i="3"/>
  <c r="G57" i="3"/>
  <c r="H57" i="3" s="1"/>
  <c r="G51" i="3"/>
  <c r="H51" i="3" s="1"/>
  <c r="J51" i="3"/>
  <c r="J49" i="3"/>
  <c r="J48" i="3"/>
  <c r="J47" i="3"/>
  <c r="J45" i="3"/>
  <c r="J38" i="3"/>
  <c r="G37" i="3"/>
  <c r="H37" i="3" s="1"/>
  <c r="J37" i="3"/>
  <c r="J32" i="3"/>
  <c r="J31" i="3"/>
  <c r="J30" i="3"/>
  <c r="G29" i="3"/>
  <c r="H29" i="3" s="1"/>
  <c r="G28" i="3"/>
  <c r="H28" i="3" s="1"/>
  <c r="J26" i="3"/>
  <c r="J22" i="3"/>
  <c r="J21" i="3"/>
  <c r="G20" i="3"/>
  <c r="H20" i="3" s="1"/>
  <c r="J17" i="3"/>
  <c r="G16" i="3"/>
  <c r="H16" i="3" s="1"/>
  <c r="G13" i="3"/>
  <c r="H13" i="3" s="1"/>
  <c r="J13" i="3"/>
  <c r="J12" i="3"/>
  <c r="G11" i="3"/>
  <c r="H11" i="3" s="1"/>
  <c r="G12" i="3" l="1"/>
  <c r="H12" i="3" s="1"/>
  <c r="G47" i="3"/>
  <c r="H47" i="3" s="1"/>
  <c r="G79" i="3"/>
  <c r="H79" i="3" s="1"/>
  <c r="G15" i="3"/>
  <c r="H15" i="3" s="1"/>
  <c r="J18" i="3"/>
  <c r="G71" i="3"/>
  <c r="H71" i="3" s="1"/>
  <c r="G80" i="3"/>
  <c r="H80" i="3" s="1"/>
  <c r="G60" i="3"/>
  <c r="H60" i="3" s="1"/>
  <c r="G65" i="3"/>
  <c r="H65" i="3" s="1"/>
  <c r="G96" i="3"/>
  <c r="H96" i="3" s="1"/>
  <c r="G19" i="3"/>
  <c r="H19" i="3" s="1"/>
  <c r="G49" i="3"/>
  <c r="H49" i="3" s="1"/>
  <c r="G72" i="3"/>
  <c r="H72" i="3" s="1"/>
  <c r="G17" i="3"/>
  <c r="H17" i="3" s="1"/>
  <c r="G38" i="3"/>
  <c r="H38" i="3" s="1"/>
  <c r="G21" i="3"/>
  <c r="H21" i="3" s="1"/>
  <c r="G26" i="3"/>
  <c r="H26" i="3" s="1"/>
  <c r="G53" i="3"/>
  <c r="H53" i="3" s="1"/>
  <c r="G35" i="3"/>
  <c r="H35" i="3" s="1"/>
  <c r="J35" i="3"/>
  <c r="G14" i="3"/>
  <c r="H14" i="3" s="1"/>
  <c r="G81" i="3"/>
  <c r="H81" i="3" s="1"/>
  <c r="J14" i="3"/>
  <c r="G18" i="3"/>
  <c r="H18" i="3" s="1"/>
  <c r="G27" i="3"/>
  <c r="H27" i="3" s="1"/>
  <c r="G54" i="3"/>
  <c r="H54" i="3" s="1"/>
  <c r="J54" i="3"/>
  <c r="J36" i="3"/>
  <c r="G36" i="3"/>
  <c r="H36" i="3" s="1"/>
  <c r="G22" i="3"/>
  <c r="H22" i="3" s="1"/>
  <c r="J27" i="3"/>
  <c r="G31" i="3"/>
  <c r="H31" i="3" s="1"/>
  <c r="J34" i="3"/>
  <c r="G34" i="3"/>
  <c r="H34" i="3" s="1"/>
  <c r="G63" i="3"/>
  <c r="H63" i="3" s="1"/>
  <c r="G77" i="3"/>
  <c r="H77" i="3" s="1"/>
  <c r="J77" i="3"/>
  <c r="J15" i="3"/>
  <c r="J19" i="3"/>
  <c r="J28" i="3"/>
  <c r="G46" i="3"/>
  <c r="H46" i="3" s="1"/>
  <c r="G50" i="3"/>
  <c r="H50" i="3" s="1"/>
  <c r="G69" i="3"/>
  <c r="H69" i="3" s="1"/>
  <c r="G73" i="3"/>
  <c r="H73" i="3" s="1"/>
  <c r="G76" i="3"/>
  <c r="H76" i="3" s="1"/>
  <c r="J101" i="3"/>
  <c r="J103" i="3"/>
  <c r="J105" i="3"/>
  <c r="J107" i="3"/>
  <c r="J109" i="3"/>
  <c r="J111" i="3"/>
  <c r="J115" i="3"/>
  <c r="J119" i="3"/>
  <c r="J123" i="3"/>
  <c r="J11" i="3"/>
  <c r="J16" i="3"/>
  <c r="J20" i="3"/>
  <c r="J29" i="3"/>
  <c r="G32" i="3"/>
  <c r="H32" i="3" s="1"/>
  <c r="G45" i="3"/>
  <c r="H45" i="3" s="1"/>
  <c r="G58" i="3"/>
  <c r="H58" i="3" s="1"/>
  <c r="G62" i="3"/>
  <c r="H62" i="3" s="1"/>
  <c r="G64" i="3"/>
  <c r="H64" i="3" s="1"/>
  <c r="G86" i="3"/>
  <c r="H86" i="3" s="1"/>
  <c r="G90" i="3"/>
  <c r="H90" i="3" s="1"/>
  <c r="G94" i="3"/>
  <c r="H94" i="3" s="1"/>
  <c r="J46" i="3"/>
  <c r="J50" i="3"/>
  <c r="J53" i="3"/>
  <c r="J69" i="3"/>
  <c r="J73" i="3"/>
  <c r="J76" i="3"/>
  <c r="J80" i="3"/>
  <c r="G85" i="3"/>
  <c r="H85" i="3" s="1"/>
  <c r="J100" i="3"/>
  <c r="J102" i="3"/>
  <c r="J104" i="3"/>
  <c r="J106" i="3"/>
  <c r="J108" i="3"/>
  <c r="J110" i="3"/>
  <c r="J114" i="3"/>
  <c r="J118" i="3"/>
  <c r="J122" i="3"/>
  <c r="J124" i="3"/>
  <c r="E40" i="3" l="1"/>
  <c r="J75" i="3"/>
  <c r="G75" i="3"/>
  <c r="H75" i="3" s="1"/>
  <c r="J52" i="3"/>
  <c r="G52" i="3"/>
  <c r="H52" i="3" s="1"/>
  <c r="F84" i="3"/>
  <c r="G84" i="3"/>
  <c r="H84" i="3" s="1"/>
  <c r="J44" i="3"/>
  <c r="G44" i="3"/>
  <c r="H44" i="3" s="1"/>
  <c r="G93" i="3"/>
  <c r="H93" i="3" s="1"/>
  <c r="J55" i="3"/>
  <c r="G55" i="3"/>
  <c r="H55" i="3" s="1"/>
  <c r="G10" i="3"/>
  <c r="H10" i="3" s="1"/>
  <c r="J10" i="3"/>
  <c r="F75" i="3"/>
  <c r="G68" i="3"/>
  <c r="H68" i="3" s="1"/>
  <c r="J68" i="3"/>
  <c r="J33" i="3"/>
  <c r="G33" i="3"/>
  <c r="H33" i="3" s="1"/>
  <c r="J25" i="3"/>
  <c r="F25" i="3"/>
  <c r="G25" i="3"/>
  <c r="H25" i="3" s="1"/>
  <c r="J56" i="3"/>
  <c r="G56" i="3"/>
  <c r="H56" i="3" s="1"/>
  <c r="F33" i="3" l="1"/>
  <c r="F68" i="3"/>
  <c r="G9" i="3"/>
  <c r="H9" i="3" s="1"/>
  <c r="F9" i="3"/>
  <c r="F13" i="3"/>
  <c r="J9" i="3"/>
  <c r="F21" i="3"/>
  <c r="F17" i="3"/>
  <c r="F14" i="3"/>
  <c r="F22" i="3"/>
  <c r="F15" i="3"/>
  <c r="F18" i="3"/>
  <c r="F20" i="3"/>
  <c r="F11" i="3"/>
  <c r="F19" i="3"/>
  <c r="F16" i="3"/>
  <c r="F65" i="3"/>
  <c r="F59" i="3"/>
  <c r="F51" i="3"/>
  <c r="F47" i="3"/>
  <c r="F43" i="3"/>
  <c r="J43" i="3"/>
  <c r="G43" i="3"/>
  <c r="H43" i="3" s="1"/>
  <c r="F60" i="3"/>
  <c r="F57" i="3"/>
  <c r="F48" i="3"/>
  <c r="F61" i="3"/>
  <c r="F54" i="3"/>
  <c r="F63" i="3"/>
  <c r="F50" i="3"/>
  <c r="F53" i="3"/>
  <c r="F58" i="3"/>
  <c r="F64" i="3"/>
  <c r="F49" i="3"/>
  <c r="F62" i="3"/>
  <c r="F45" i="3"/>
  <c r="F46" i="3"/>
  <c r="F56" i="3"/>
  <c r="G41" i="3"/>
  <c r="H41" i="3" s="1"/>
  <c r="F37" i="3"/>
  <c r="G24" i="3"/>
  <c r="H24" i="3" s="1"/>
  <c r="D40" i="3"/>
  <c r="G40" i="3" s="1"/>
  <c r="H40" i="3" s="1"/>
  <c r="F24" i="3"/>
  <c r="J24" i="3"/>
  <c r="F38" i="3"/>
  <c r="F26" i="3"/>
  <c r="F30" i="3"/>
  <c r="F32" i="3"/>
  <c r="F28" i="3"/>
  <c r="F27" i="3"/>
  <c r="F35" i="3"/>
  <c r="F34" i="3"/>
  <c r="F36" i="3"/>
  <c r="F31" i="3"/>
  <c r="F29" i="3"/>
  <c r="F10" i="3"/>
  <c r="F55" i="3"/>
  <c r="F44" i="3"/>
  <c r="F95" i="3"/>
  <c r="F83" i="3"/>
  <c r="G83" i="3"/>
  <c r="H83" i="3" s="1"/>
  <c r="F96" i="3"/>
  <c r="F92" i="3"/>
  <c r="F88" i="3"/>
  <c r="F97" i="3"/>
  <c r="F89" i="3"/>
  <c r="F85" i="3"/>
  <c r="F87" i="3"/>
  <c r="F86" i="3"/>
  <c r="F94" i="3"/>
  <c r="F91" i="3"/>
  <c r="F90" i="3"/>
  <c r="F78" i="3"/>
  <c r="F74" i="3"/>
  <c r="F70" i="3"/>
  <c r="J67" i="3"/>
  <c r="F79" i="3"/>
  <c r="G67" i="3"/>
  <c r="H67" i="3" s="1"/>
  <c r="F71" i="3"/>
  <c r="F67" i="3"/>
  <c r="F73" i="3"/>
  <c r="F81" i="3"/>
  <c r="F69" i="3"/>
  <c r="F80" i="3"/>
  <c r="F77" i="3"/>
  <c r="F72" i="3"/>
  <c r="F76" i="3"/>
  <c r="F93" i="3"/>
  <c r="F52" i="3"/>
</calcChain>
</file>

<file path=xl/sharedStrings.xml><?xml version="1.0" encoding="utf-8"?>
<sst xmlns="http://schemas.openxmlformats.org/spreadsheetml/2006/main" count="156" uniqueCount="76">
  <si>
    <t>Superintendencia de Pensiones</t>
  </si>
  <si>
    <t>Participación</t>
  </si>
  <si>
    <t>Variación</t>
  </si>
  <si>
    <t>Absoluta</t>
  </si>
  <si>
    <t>Relativa</t>
  </si>
  <si>
    <r>
      <t>Afiliados</t>
    </r>
    <r>
      <rPr>
        <b/>
        <vertAlign val="superscript"/>
        <sz val="14"/>
        <color theme="0"/>
        <rFont val="Avenir LT Std 55 Roman"/>
        <family val="2"/>
      </rPr>
      <t>1</t>
    </r>
  </si>
  <si>
    <t>Subtotal AFP</t>
  </si>
  <si>
    <t>Atlántico</t>
  </si>
  <si>
    <t xml:space="preserve"> Crecer</t>
  </si>
  <si>
    <t>JMMB-BDI</t>
  </si>
  <si>
    <t>Popular</t>
  </si>
  <si>
    <t>Reservas</t>
  </si>
  <si>
    <t>Romana</t>
  </si>
  <si>
    <t>Siembra</t>
  </si>
  <si>
    <t>Subtotal reparto individualizado</t>
  </si>
  <si>
    <t>Banco Central</t>
  </si>
  <si>
    <t>Banco de Reservas</t>
  </si>
  <si>
    <t>INABIMA</t>
  </si>
  <si>
    <t>Ministerio de Hacienda</t>
  </si>
  <si>
    <t>Cotizantes</t>
  </si>
  <si>
    <r>
      <t>Sin individualizar</t>
    </r>
    <r>
      <rPr>
        <b/>
        <i/>
        <vertAlign val="superscript"/>
        <sz val="12.5"/>
        <color theme="0"/>
        <rFont val="Avenir LT Std 55 Roman"/>
        <family val="2"/>
      </rPr>
      <t>2</t>
    </r>
  </si>
  <si>
    <r>
      <t>Densidad de cotizantes</t>
    </r>
    <r>
      <rPr>
        <b/>
        <vertAlign val="superscript"/>
        <sz val="14"/>
        <color theme="0"/>
        <rFont val="Avenir LT Std 55 Roman"/>
        <family val="2"/>
      </rPr>
      <t>4</t>
    </r>
  </si>
  <si>
    <t>n/a</t>
  </si>
  <si>
    <r>
      <t>Participación mercado potencial cotizantes</t>
    </r>
    <r>
      <rPr>
        <b/>
        <vertAlign val="superscript"/>
        <sz val="14"/>
        <color theme="0"/>
        <rFont val="Avenir LT Std 55 Roman"/>
        <family val="2"/>
      </rPr>
      <t>5</t>
    </r>
  </si>
  <si>
    <r>
      <t>Recaudación mensual individualizada</t>
    </r>
    <r>
      <rPr>
        <b/>
        <vertAlign val="superscript"/>
        <sz val="14"/>
        <color theme="0"/>
        <rFont val="Avenir LT Std 55 Roman"/>
        <family val="2"/>
      </rPr>
      <t xml:space="preserve"> </t>
    </r>
    <r>
      <rPr>
        <b/>
        <sz val="14"/>
        <color theme="0"/>
        <rFont val="Avenir LT Std 55 Roman"/>
        <family val="2"/>
      </rPr>
      <t>(RD$)</t>
    </r>
  </si>
  <si>
    <t>Subtotal Aportes CCI</t>
  </si>
  <si>
    <r>
      <t>Banco Central</t>
    </r>
    <r>
      <rPr>
        <i/>
        <vertAlign val="superscript"/>
        <sz val="12.5"/>
        <color theme="0"/>
        <rFont val="Avenir LT Std 55 Roman"/>
        <family val="2"/>
      </rPr>
      <t>2</t>
    </r>
  </si>
  <si>
    <t>Fondo de Solidaridad Social</t>
  </si>
  <si>
    <t>Seguro de Discapacidad y Sobrevivencia</t>
  </si>
  <si>
    <r>
      <t>Comisión AFP</t>
    </r>
    <r>
      <rPr>
        <b/>
        <i/>
        <vertAlign val="superscript"/>
        <sz val="12.5"/>
        <color theme="0"/>
        <rFont val="Avenir LT Std 55 Roman"/>
        <family val="2"/>
      </rPr>
      <t>6</t>
    </r>
  </si>
  <si>
    <t>Intereses</t>
  </si>
  <si>
    <t>Recargos</t>
  </si>
  <si>
    <r>
      <t>Operación DIDA</t>
    </r>
    <r>
      <rPr>
        <b/>
        <i/>
        <vertAlign val="superscript"/>
        <sz val="12.5"/>
        <color theme="0"/>
        <rFont val="Avenir LT Std 55 Roman"/>
        <family val="2"/>
      </rPr>
      <t>7</t>
    </r>
  </si>
  <si>
    <r>
      <t>Operación TSS</t>
    </r>
    <r>
      <rPr>
        <b/>
        <i/>
        <vertAlign val="superscript"/>
        <sz val="12.5"/>
        <color theme="0"/>
        <rFont val="Avenir LT Std 55 Roman"/>
        <family val="2"/>
      </rPr>
      <t>7</t>
    </r>
  </si>
  <si>
    <t>Operación SIPEN</t>
  </si>
  <si>
    <t>Sin individualizar</t>
  </si>
  <si>
    <t xml:space="preserve"> </t>
  </si>
  <si>
    <t>Aportes individualizados (RD$)</t>
  </si>
  <si>
    <t>Obligatorios</t>
  </si>
  <si>
    <t>AFP</t>
  </si>
  <si>
    <t>Voluntarios</t>
  </si>
  <si>
    <t>Patrimonio de los Fondos de Pensiones (RD$)</t>
  </si>
  <si>
    <t>Capitalización Individual (CCI)</t>
  </si>
  <si>
    <t>Fondo de Reparto - Banco Central</t>
  </si>
  <si>
    <t>Fondo de Reparto - Banco de Reservas</t>
  </si>
  <si>
    <r>
      <t>INABIMA</t>
    </r>
    <r>
      <rPr>
        <b/>
        <i/>
        <vertAlign val="superscript"/>
        <sz val="12.5"/>
        <color theme="0"/>
        <rFont val="Avenir LT Std 55 Roman"/>
        <family val="2"/>
      </rPr>
      <t>8</t>
    </r>
  </si>
  <si>
    <r>
      <t>Planes Complementarios</t>
    </r>
    <r>
      <rPr>
        <b/>
        <vertAlign val="superscript"/>
        <sz val="12.5"/>
        <color theme="0"/>
        <rFont val="Avenir LT Std 55 Roman"/>
        <family val="2"/>
      </rPr>
      <t>9</t>
    </r>
  </si>
  <si>
    <r>
      <t>Rentabilidad de los fondos de pensiones</t>
    </r>
    <r>
      <rPr>
        <b/>
        <vertAlign val="superscript"/>
        <sz val="14"/>
        <color theme="0"/>
        <rFont val="Avenir LT Std 55 Roman"/>
        <family val="2"/>
      </rPr>
      <t>10</t>
    </r>
  </si>
  <si>
    <r>
      <t>Promedio</t>
    </r>
    <r>
      <rPr>
        <b/>
        <i/>
        <vertAlign val="superscript"/>
        <sz val="12.5"/>
        <color theme="0"/>
        <rFont val="Avenir LT Std 55 Roman"/>
        <family val="2"/>
      </rPr>
      <t>11</t>
    </r>
  </si>
  <si>
    <r>
      <t>INABIMA</t>
    </r>
    <r>
      <rPr>
        <i/>
        <vertAlign val="superscript"/>
        <sz val="12.5"/>
        <color theme="0"/>
        <rFont val="Avenir LT Std 55 Roman"/>
        <family val="2"/>
      </rPr>
      <t>12</t>
    </r>
  </si>
  <si>
    <t>Pensiones por discapacidad</t>
  </si>
  <si>
    <t>Solicitadas</t>
  </si>
  <si>
    <t>Otorgadas</t>
  </si>
  <si>
    <t>Pensiones por sobrevivencia</t>
  </si>
  <si>
    <t>Beneficios de afiliados de ingreso tardío</t>
  </si>
  <si>
    <t>Solicitudes</t>
  </si>
  <si>
    <t>Pensiones por retiro programado</t>
  </si>
  <si>
    <t>Devolución otorgada del saldo de la CCI</t>
  </si>
  <si>
    <t>Montos devueltos RD$</t>
  </si>
  <si>
    <t>Notas:</t>
  </si>
  <si>
    <r>
      <t xml:space="preserve">1 </t>
    </r>
    <r>
      <rPr>
        <sz val="9"/>
        <rFont val="Avenir LT Std 55 Roman"/>
        <family val="2"/>
      </rPr>
      <t>Incluyen afiliados fallecidos y afiliados que han recibido algun tipo de beneficio.</t>
    </r>
  </si>
  <si>
    <r>
      <t>2</t>
    </r>
    <r>
      <rPr>
        <sz val="9"/>
        <rFont val="Avenir LT Std 55 Roman"/>
        <family val="2"/>
      </rPr>
      <t xml:space="preserve">La factura del Banco Central se paga en ocasiones fuera del período referido en la publicación, motivo por el cual se presentan cifras muy discordantes entre un mes y otro. </t>
    </r>
  </si>
  <si>
    <r>
      <t>3</t>
    </r>
    <r>
      <rPr>
        <sz val="9"/>
        <rFont val="Avenir LT Std 55 Roman"/>
        <family val="2"/>
      </rPr>
      <t>Se refiere a los afiliados y/o cotizantes que no han elegido su AFP.</t>
    </r>
  </si>
  <si>
    <r>
      <t>4</t>
    </r>
    <r>
      <rPr>
        <sz val="9"/>
        <rFont val="Avenir LT Std 55 Roman"/>
        <family val="2"/>
      </rPr>
      <t>Calculada sobre la base de afiliados acumulados.</t>
    </r>
  </si>
  <si>
    <r>
      <rPr>
        <vertAlign val="superscript"/>
        <sz val="9"/>
        <rFont val="Avenir LT Std 55 Roman"/>
        <family val="2"/>
      </rPr>
      <t>6</t>
    </r>
    <r>
      <rPr>
        <sz val="9"/>
        <rFont val="Avenir LT Std 55 Roman"/>
        <family val="2"/>
      </rPr>
      <t>Corresponde a facturas pagadas antes de la promulgación de la Ley 13-20 que modifica el esquema de comisiones de las AFP de la Ley 87-01.</t>
    </r>
  </si>
  <si>
    <r>
      <rPr>
        <vertAlign val="superscript"/>
        <sz val="9"/>
        <rFont val="Avenir LT Std 55 Roman"/>
        <family val="2"/>
      </rPr>
      <t>7</t>
    </r>
    <r>
      <rPr>
        <sz val="9"/>
        <rFont val="Avenir LT Std 55 Roman"/>
        <family val="2"/>
      </rPr>
      <t>Montos individualizados a partir de la promulagación de la Ley 13-20 que modifica la Ley 87-01.</t>
    </r>
  </si>
  <si>
    <r>
      <t>8</t>
    </r>
    <r>
      <rPr>
        <sz val="9"/>
        <rFont val="Avenir LT Std 55 Roman"/>
        <family val="2"/>
      </rPr>
      <t>Este monto expresado en pesos representa las inversiones del fondo de INABIMA en el Banco Central de la República Dominicana y en el Ministerio de Hacienda.</t>
    </r>
  </si>
  <si>
    <r>
      <t>9</t>
    </r>
    <r>
      <rPr>
        <sz val="9"/>
        <rFont val="Avenir LT Std 55 Roman"/>
        <family val="2"/>
      </rPr>
      <t>En diciembre de 2019, AFP Siembra cesó el contrato de administración del portafolio de inversiones con la Asociación de Administradora de Fondos de Jubilaciones, Inc., por lo que en lo adelante, este rubro representa el fondo gestionado por AFP Romana para los empleados del grupo Central Romana.</t>
    </r>
  </si>
  <si>
    <r>
      <t>10</t>
    </r>
    <r>
      <rPr>
        <sz val="9"/>
        <rFont val="Avenir LT Std 55 Roman"/>
        <family val="2"/>
      </rPr>
      <t>Rentabilidad nominal de los últimos 12 meses.</t>
    </r>
  </si>
  <si>
    <r>
      <t>11</t>
    </r>
    <r>
      <rPr>
        <sz val="9"/>
        <rFont val="Avenir LT Std 55 Roman"/>
        <family val="2"/>
      </rPr>
      <t>Promedio ponderado sobre la base del patrimonio de los fondos de pensiones (no incluye Ministerio de Hacienda).</t>
    </r>
  </si>
  <si>
    <r>
      <t>12</t>
    </r>
    <r>
      <rPr>
        <sz val="9"/>
        <rFont val="Avenir LT Std 55 Roman"/>
        <family val="2"/>
      </rPr>
      <t>Las inversiones del fondo de pensiones del INABIMA se rigen de conformidad con lo establecido en la Ley 451-08 que modifica la Ley General de Educación No.66-97, y por tanto no están sujetas a la normativa de la CCRyLI.</t>
    </r>
  </si>
  <si>
    <t xml:space="preserve">  n/a = No aplica</t>
  </si>
  <si>
    <r>
      <rPr>
        <vertAlign val="superscript"/>
        <sz val="9"/>
        <rFont val="Avenir LT Std 55 Roman"/>
        <family val="2"/>
      </rPr>
      <t>5</t>
    </r>
    <r>
      <rPr>
        <sz val="9"/>
        <rFont val="Avenir LT Std 55 Roman"/>
        <family val="2"/>
      </rPr>
      <t>El mercado potencial usado para el año 2023 es de 2,859,490 según las estimaciones realizadas por la SIPEN a partir de la Encuesta Nacional Continua de Fuerza de Trabajo del Banco Central de la República Dominicana.</t>
    </r>
  </si>
  <si>
    <t>Enero-2023</t>
  </si>
  <si>
    <t>Abril-2023</t>
  </si>
  <si>
    <t>Resumen estadístico previsional al 30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</si>
</sst>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_(* #,##0_);_(* \(#,##0\);_(* &quot;-&quot;??_);_(@_)"/>
    <numFmt numFmtId="168" formatCode="#,##0.000000"/>
  </numFmts>
  <fonts count="33">
    <font>
      <sz val="11"/>
      <color theme="1"/>
      <name val="Calibri"/>
      <family val="2"/>
      <scheme val="minor"/>
    </font>
    <font>
      <sz val="10"/>
      <name val="Arial"/>
      <family val="2"/>
    </font>
    <font>
      <b/>
      <sz val="16"/>
      <name val="Century Gothic"/>
      <family val="2"/>
    </font>
    <font>
      <sz val="10"/>
      <name val="Arial"/>
    </font>
    <font>
      <b/>
      <sz val="18"/>
      <name val="Avenir LT Std 55 Roman"/>
      <family val="2"/>
    </font>
    <font>
      <b/>
      <sz val="14"/>
      <name val="Century Gothic"/>
      <family val="2"/>
    </font>
    <font>
      <b/>
      <sz val="12.5"/>
      <name val="Century Gothic"/>
      <family val="2"/>
    </font>
    <font>
      <b/>
      <u/>
      <sz val="12.5"/>
      <name val="Avenir LT Std 55 Roman"/>
      <family val="2"/>
    </font>
    <font>
      <b/>
      <sz val="12.5"/>
      <name val="Avenir LT Std 55 Roman"/>
      <family val="2"/>
    </font>
    <font>
      <sz val="10"/>
      <name val="Century Gothic"/>
      <family val="2"/>
    </font>
    <font>
      <sz val="10"/>
      <color theme="0"/>
      <name val="Arial"/>
      <family val="2"/>
    </font>
    <font>
      <b/>
      <sz val="14"/>
      <color theme="0"/>
      <name val="Avenir LT Std 55 Roman"/>
      <family val="2"/>
    </font>
    <font>
      <b/>
      <vertAlign val="superscript"/>
      <sz val="14"/>
      <color theme="0"/>
      <name val="Avenir LT Std 55 Roman"/>
      <family val="2"/>
    </font>
    <font>
      <b/>
      <i/>
      <sz val="12.5"/>
      <color theme="0"/>
      <name val="Avenir LT Std 55 Roman"/>
      <family val="2"/>
    </font>
    <font>
      <i/>
      <sz val="12.5"/>
      <color theme="0"/>
      <name val="Avenir LT Std 55 Roman"/>
      <family val="2"/>
    </font>
    <font>
      <sz val="12.5"/>
      <name val="Avenir LT Std 55 Roman"/>
      <family val="2"/>
    </font>
    <font>
      <sz val="12.5"/>
      <color theme="0"/>
      <name val="Avenir LT Std 55 Roman"/>
      <family val="2"/>
    </font>
    <font>
      <u/>
      <sz val="12.5"/>
      <name val="Avenir LT Std 55 Roman"/>
      <family val="2"/>
    </font>
    <font>
      <b/>
      <i/>
      <vertAlign val="superscript"/>
      <sz val="12.5"/>
      <color theme="0"/>
      <name val="Avenir LT Std 55 Roman"/>
      <family val="2"/>
    </font>
    <font>
      <i/>
      <vertAlign val="superscript"/>
      <sz val="12.5"/>
      <color theme="0"/>
      <name val="Avenir LT Std 55 Roman"/>
      <family val="2"/>
    </font>
    <font>
      <b/>
      <i/>
      <u/>
      <sz val="12.5"/>
      <color theme="0"/>
      <name val="Avenir LT Std 55 Roman"/>
      <family val="2"/>
    </font>
    <font>
      <sz val="12.5"/>
      <color indexed="10"/>
      <name val="Avenir LT Std 55 Roman"/>
      <family val="2"/>
    </font>
    <font>
      <b/>
      <vertAlign val="superscript"/>
      <sz val="12.5"/>
      <color theme="0"/>
      <name val="Avenir LT Std 55 Roman"/>
      <family val="2"/>
    </font>
    <font>
      <sz val="11"/>
      <color theme="3" tint="-0.249977111117893"/>
      <name val="Calibri"/>
      <family val="2"/>
      <scheme val="minor"/>
    </font>
    <font>
      <b/>
      <sz val="12.5"/>
      <color theme="0"/>
      <name val="Avenir LT Std 55 Roman"/>
      <family val="2"/>
    </font>
    <font>
      <sz val="10"/>
      <color theme="0"/>
      <name val="Avenir LT Std 55 Roman"/>
      <family val="2"/>
    </font>
    <font>
      <b/>
      <u/>
      <sz val="10"/>
      <name val="Avenir LT Std 55 Roman"/>
      <family val="2"/>
    </font>
    <font>
      <b/>
      <sz val="10"/>
      <name val="Avenir LT Std 55 Roman"/>
      <family val="2"/>
    </font>
    <font>
      <sz val="9"/>
      <name val="Avenir LT Std 55 Roman"/>
      <family val="2"/>
    </font>
    <font>
      <sz val="7.5"/>
      <name val="Century Gothic"/>
      <family val="2"/>
    </font>
    <font>
      <vertAlign val="superscript"/>
      <sz val="9"/>
      <name val="Avenir LT Std 55 Roman"/>
      <family val="2"/>
    </font>
    <font>
      <vertAlign val="superscript"/>
      <sz val="7.5"/>
      <name val="Century Gothic"/>
      <family val="2"/>
    </font>
    <fon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right/>
      <top/>
      <bottom style="thick">
        <color theme="0"/>
      </bottom>
      <diagonal/>
    </border>
    <border>
      <left/>
      <right style="thick">
        <color theme="0"/>
      </right>
      <top style="thick">
        <color theme="0"/>
      </top>
      <bottom/>
      <diagonal/>
    </border>
    <border>
      <left/>
      <right style="thick">
        <color theme="0"/>
      </right>
      <top/>
      <bottom/>
      <diagonal/>
    </border>
    <border>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s>
  <cellStyleXfs count="10">
    <xf numFmtId="0" fontId="0" fillId="0" borderId="0"/>
    <xf numFmtId="0" fontId="1" fillId="0" borderId="0"/>
    <xf numFmtId="0" fontId="3"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cellStyleXfs>
  <cellXfs count="108">
    <xf numFmtId="0" fontId="0" fillId="0" borderId="0" xfId="0"/>
    <xf numFmtId="0" fontId="2" fillId="0" borderId="0" xfId="1" applyFont="1" applyAlignment="1">
      <alignment vertical="center"/>
    </xf>
    <xf numFmtId="0" fontId="3" fillId="0" borderId="0" xfId="2"/>
    <xf numFmtId="0" fontId="4" fillId="0" borderId="0" xfId="1" applyFont="1" applyAlignment="1">
      <alignment horizontal="right" vertical="center"/>
    </xf>
    <xf numFmtId="0" fontId="5" fillId="0" borderId="0" xfId="1" applyFont="1"/>
    <xf numFmtId="0" fontId="5" fillId="0" borderId="1" xfId="1" applyFont="1" applyBorder="1"/>
    <xf numFmtId="0" fontId="4" fillId="0" borderId="0" xfId="1" applyFont="1" applyAlignment="1">
      <alignment horizontal="right"/>
    </xf>
    <xf numFmtId="0" fontId="6" fillId="0" borderId="0" xfId="1" applyFont="1" applyAlignment="1">
      <alignment vertical="center"/>
    </xf>
    <xf numFmtId="0" fontId="9" fillId="0" borderId="0" xfId="1" applyFont="1"/>
    <xf numFmtId="0" fontId="8" fillId="2" borderId="5" xfId="1" applyFont="1" applyFill="1" applyBorder="1" applyAlignment="1">
      <alignment horizontal="center"/>
    </xf>
    <xf numFmtId="164" fontId="8" fillId="2" borderId="5" xfId="1" applyNumberFormat="1" applyFont="1" applyFill="1" applyBorder="1" applyAlignment="1">
      <alignment horizontal="center"/>
    </xf>
    <xf numFmtId="0" fontId="10" fillId="3" borderId="0" xfId="3" applyFont="1" applyFill="1"/>
    <xf numFmtId="0" fontId="11" fillId="3" borderId="0" xfId="1" applyFont="1" applyFill="1"/>
    <xf numFmtId="0" fontId="11" fillId="3" borderId="0" xfId="1" applyFont="1" applyFill="1" applyAlignment="1">
      <alignment horizontal="right"/>
    </xf>
    <xf numFmtId="3" fontId="7" fillId="2" borderId="6" xfId="1" applyNumberFormat="1" applyFont="1" applyFill="1" applyBorder="1" applyAlignment="1">
      <alignment horizontal="center"/>
    </xf>
    <xf numFmtId="164" fontId="7" fillId="2" borderId="7" xfId="4" applyNumberFormat="1" applyFont="1" applyFill="1" applyBorder="1" applyAlignment="1">
      <alignment horizontal="center"/>
    </xf>
    <xf numFmtId="164" fontId="7" fillId="2" borderId="0" xfId="4" applyNumberFormat="1" applyFont="1" applyFill="1" applyBorder="1" applyAlignment="1">
      <alignment horizontal="center"/>
    </xf>
    <xf numFmtId="3" fontId="3" fillId="0" borderId="0" xfId="2" applyNumberFormat="1"/>
    <xf numFmtId="0" fontId="13" fillId="3" borderId="0" xfId="1" applyFont="1" applyFill="1" applyAlignment="1">
      <alignment horizontal="right"/>
    </xf>
    <xf numFmtId="3" fontId="7" fillId="2" borderId="8" xfId="1" applyNumberFormat="1" applyFont="1" applyFill="1" applyBorder="1" applyAlignment="1">
      <alignment horizontal="center"/>
    </xf>
    <xf numFmtId="0" fontId="14" fillId="3" borderId="0" xfId="1" applyFont="1" applyFill="1" applyAlignment="1">
      <alignment horizontal="right"/>
    </xf>
    <xf numFmtId="3" fontId="15" fillId="2" borderId="8" xfId="4" applyNumberFormat="1" applyFont="1" applyFill="1" applyBorder="1" applyAlignment="1">
      <alignment horizontal="center"/>
    </xf>
    <xf numFmtId="164" fontId="15" fillId="2" borderId="0" xfId="4" applyNumberFormat="1" applyFont="1" applyFill="1" applyBorder="1" applyAlignment="1">
      <alignment horizontal="center"/>
    </xf>
    <xf numFmtId="3" fontId="15" fillId="2" borderId="8" xfId="1" applyNumberFormat="1" applyFont="1" applyFill="1" applyBorder="1" applyAlignment="1">
      <alignment horizontal="center"/>
    </xf>
    <xf numFmtId="0" fontId="3" fillId="3" borderId="0" xfId="2" applyFill="1"/>
    <xf numFmtId="0" fontId="14" fillId="3" borderId="0" xfId="1" applyFont="1" applyFill="1"/>
    <xf numFmtId="3" fontId="7" fillId="2" borderId="9" xfId="1" applyNumberFormat="1" applyFont="1" applyFill="1" applyBorder="1" applyAlignment="1">
      <alignment horizontal="center"/>
    </xf>
    <xf numFmtId="164" fontId="7" fillId="2" borderId="1" xfId="4" applyNumberFormat="1" applyFont="1" applyFill="1" applyBorder="1" applyAlignment="1">
      <alignment horizontal="center"/>
    </xf>
    <xf numFmtId="0" fontId="16" fillId="3" borderId="0" xfId="1" applyFont="1" applyFill="1" applyAlignment="1">
      <alignment horizontal="right"/>
    </xf>
    <xf numFmtId="3" fontId="15" fillId="2" borderId="5" xfId="4" applyNumberFormat="1" applyFont="1" applyFill="1" applyBorder="1" applyAlignment="1">
      <alignment horizontal="center"/>
    </xf>
    <xf numFmtId="164" fontId="17" fillId="2" borderId="10" xfId="4" applyNumberFormat="1" applyFont="1" applyFill="1" applyBorder="1" applyAlignment="1">
      <alignment horizontal="center"/>
    </xf>
    <xf numFmtId="3" fontId="15" fillId="2" borderId="5" xfId="1" applyNumberFormat="1" applyFont="1" applyFill="1" applyBorder="1" applyAlignment="1">
      <alignment horizontal="center"/>
    </xf>
    <xf numFmtId="164" fontId="15" fillId="2" borderId="10" xfId="4" applyNumberFormat="1" applyFont="1" applyFill="1" applyBorder="1" applyAlignment="1">
      <alignment horizontal="center"/>
    </xf>
    <xf numFmtId="3" fontId="7" fillId="2" borderId="8" xfId="4" applyNumberFormat="1" applyFont="1" applyFill="1" applyBorder="1" applyAlignment="1">
      <alignment horizontal="center"/>
    </xf>
    <xf numFmtId="3" fontId="17" fillId="2" borderId="5" xfId="1" applyNumberFormat="1" applyFont="1" applyFill="1" applyBorder="1" applyAlignment="1">
      <alignment horizontal="center"/>
    </xf>
    <xf numFmtId="164" fontId="15" fillId="2" borderId="11" xfId="4" applyNumberFormat="1" applyFont="1" applyFill="1" applyBorder="1" applyAlignment="1">
      <alignment horizontal="center"/>
    </xf>
    <xf numFmtId="10" fontId="7" fillId="2" borderId="8" xfId="4" applyNumberFormat="1" applyFont="1" applyFill="1" applyBorder="1" applyAlignment="1">
      <alignment horizontal="center" vertical="center"/>
    </xf>
    <xf numFmtId="10" fontId="7" fillId="2" borderId="3" xfId="4" applyNumberFormat="1" applyFont="1" applyFill="1" applyBorder="1" applyAlignment="1">
      <alignment horizontal="center" vertical="center"/>
    </xf>
    <xf numFmtId="10" fontId="7" fillId="2" borderId="8" xfId="4" applyNumberFormat="1" applyFont="1" applyFill="1" applyBorder="1" applyAlignment="1">
      <alignment horizontal="center"/>
    </xf>
    <xf numFmtId="10" fontId="7" fillId="2" borderId="8" xfId="1" applyNumberFormat="1" applyFont="1" applyFill="1" applyBorder="1" applyAlignment="1">
      <alignment horizontal="center"/>
    </xf>
    <xf numFmtId="10" fontId="7" fillId="2" borderId="3" xfId="4" applyNumberFormat="1" applyFont="1" applyFill="1" applyBorder="1" applyAlignment="1">
      <alignment horizontal="center"/>
    </xf>
    <xf numFmtId="10" fontId="7" fillId="2" borderId="0" xfId="4" applyNumberFormat="1" applyFont="1" applyFill="1" applyBorder="1" applyAlignment="1">
      <alignment horizontal="center"/>
    </xf>
    <xf numFmtId="0" fontId="16" fillId="3" borderId="0" xfId="1" applyFont="1" applyFill="1"/>
    <xf numFmtId="4" fontId="15" fillId="2" borderId="5" xfId="1" applyNumberFormat="1" applyFont="1" applyFill="1" applyBorder="1" applyAlignment="1">
      <alignment horizontal="center"/>
    </xf>
    <xf numFmtId="0" fontId="15" fillId="2" borderId="10" xfId="1" applyFont="1" applyFill="1" applyBorder="1" applyAlignment="1">
      <alignment horizontal="center"/>
    </xf>
    <xf numFmtId="164" fontId="15" fillId="2" borderId="11" xfId="1" applyNumberFormat="1" applyFont="1" applyFill="1" applyBorder="1" applyAlignment="1">
      <alignment horizontal="center"/>
    </xf>
    <xf numFmtId="3" fontId="7" fillId="2" borderId="8" xfId="3" applyNumberFormat="1" applyFont="1" applyFill="1" applyBorder="1" applyAlignment="1">
      <alignment horizontal="center"/>
    </xf>
    <xf numFmtId="165" fontId="3" fillId="0" borderId="0" xfId="2" applyNumberFormat="1"/>
    <xf numFmtId="3" fontId="15" fillId="2" borderId="8" xfId="3" applyNumberFormat="1" applyFont="1" applyFill="1" applyBorder="1" applyAlignment="1">
      <alignment horizontal="center"/>
    </xf>
    <xf numFmtId="4" fontId="3" fillId="0" borderId="0" xfId="2" applyNumberFormat="1"/>
    <xf numFmtId="0" fontId="20" fillId="3" borderId="0" xfId="1" applyFont="1" applyFill="1" applyAlignment="1">
      <alignment horizontal="right"/>
    </xf>
    <xf numFmtId="43" fontId="15" fillId="2" borderId="8" xfId="5" applyFont="1" applyFill="1" applyBorder="1" applyAlignment="1">
      <alignment horizontal="center" vertical="center" wrapText="1" shrinkToFit="1"/>
    </xf>
    <xf numFmtId="166" fontId="15" fillId="2" borderId="8" xfId="1" applyNumberFormat="1" applyFont="1" applyFill="1" applyBorder="1" applyAlignment="1">
      <alignment horizontal="center"/>
    </xf>
    <xf numFmtId="3" fontId="21" fillId="2" borderId="5" xfId="1" applyNumberFormat="1" applyFont="1" applyFill="1" applyBorder="1" applyAlignment="1">
      <alignment horizontal="center"/>
    </xf>
    <xf numFmtId="0" fontId="15" fillId="2" borderId="5" xfId="1" applyFont="1" applyFill="1" applyBorder="1" applyAlignment="1">
      <alignment horizontal="center"/>
    </xf>
    <xf numFmtId="0" fontId="15" fillId="2" borderId="8" xfId="1" applyFont="1" applyFill="1" applyBorder="1" applyAlignment="1">
      <alignment horizontal="center"/>
    </xf>
    <xf numFmtId="167" fontId="15" fillId="2" borderId="0" xfId="6" applyNumberFormat="1" applyFont="1" applyFill="1" applyBorder="1" applyAlignment="1">
      <alignment horizontal="center" wrapText="1"/>
    </xf>
    <xf numFmtId="164" fontId="15" fillId="2" borderId="0" xfId="1" applyNumberFormat="1" applyFont="1" applyFill="1" applyAlignment="1">
      <alignment horizontal="center"/>
    </xf>
    <xf numFmtId="10" fontId="7" fillId="2" borderId="8" xfId="7" applyNumberFormat="1" applyFont="1" applyFill="1" applyBorder="1" applyAlignment="1">
      <alignment horizontal="center"/>
    </xf>
    <xf numFmtId="164" fontId="7" fillId="2" borderId="0" xfId="1" applyNumberFormat="1" applyFont="1" applyFill="1" applyAlignment="1">
      <alignment horizontal="center"/>
    </xf>
    <xf numFmtId="10" fontId="15" fillId="2" borderId="8" xfId="7" applyNumberFormat="1" applyFont="1" applyFill="1" applyBorder="1" applyAlignment="1">
      <alignment horizontal="center"/>
    </xf>
    <xf numFmtId="10" fontId="15" fillId="2" borderId="8" xfId="4" applyNumberFormat="1" applyFont="1" applyFill="1" applyBorder="1" applyAlignment="1">
      <alignment horizontal="center"/>
    </xf>
    <xf numFmtId="167" fontId="23" fillId="4" borderId="0" xfId="8" quotePrefix="1" applyNumberFormat="1" applyFont="1" applyFill="1" applyBorder="1" applyAlignment="1">
      <alignment horizontal="center" vertical="center" wrapText="1"/>
    </xf>
    <xf numFmtId="167" fontId="23" fillId="0" borderId="0" xfId="8" applyNumberFormat="1" applyFont="1" applyAlignment="1">
      <alignment horizontal="center"/>
    </xf>
    <xf numFmtId="0" fontId="24" fillId="3" borderId="0" xfId="1" applyFont="1" applyFill="1" applyAlignment="1">
      <alignment horizontal="left"/>
    </xf>
    <xf numFmtId="0" fontId="7" fillId="2" borderId="5" xfId="1" applyFont="1" applyFill="1" applyBorder="1" applyAlignment="1">
      <alignment horizontal="center"/>
    </xf>
    <xf numFmtId="167" fontId="15" fillId="2" borderId="10" xfId="6" applyNumberFormat="1" applyFont="1" applyFill="1" applyBorder="1" applyAlignment="1">
      <alignment horizontal="center" wrapText="1"/>
    </xf>
    <xf numFmtId="0" fontId="7" fillId="2" borderId="8" xfId="1" applyFont="1" applyFill="1" applyBorder="1" applyAlignment="1">
      <alignment horizontal="center"/>
    </xf>
    <xf numFmtId="0" fontId="25" fillId="3" borderId="0" xfId="1" applyFont="1" applyFill="1"/>
    <xf numFmtId="0" fontId="26" fillId="2" borderId="5" xfId="1" applyFont="1" applyFill="1" applyBorder="1" applyAlignment="1">
      <alignment horizontal="center"/>
    </xf>
    <xf numFmtId="167" fontId="15" fillId="2" borderId="8" xfId="6" applyNumberFormat="1" applyFont="1" applyFill="1" applyBorder="1" applyAlignment="1">
      <alignment horizontal="center" wrapText="1"/>
    </xf>
    <xf numFmtId="164" fontId="9" fillId="0" borderId="0" xfId="1" applyNumberFormat="1" applyFont="1"/>
    <xf numFmtId="0" fontId="15" fillId="3" borderId="0" xfId="1" applyFont="1" applyFill="1" applyAlignment="1">
      <alignment horizontal="right"/>
    </xf>
    <xf numFmtId="0" fontId="27" fillId="0" borderId="0" xfId="1" applyFont="1"/>
    <xf numFmtId="0" fontId="28" fillId="0" borderId="0" xfId="1" applyFont="1"/>
    <xf numFmtId="164" fontId="28" fillId="0" borderId="0" xfId="1" applyNumberFormat="1" applyFont="1"/>
    <xf numFmtId="0" fontId="29" fillId="0" borderId="0" xfId="1" applyFont="1"/>
    <xf numFmtId="0" fontId="30" fillId="0" borderId="0" xfId="1" applyFont="1"/>
    <xf numFmtId="0" fontId="28" fillId="0" borderId="5" xfId="1" applyFont="1" applyBorder="1"/>
    <xf numFmtId="0" fontId="29" fillId="0" borderId="0" xfId="2" applyFont="1"/>
    <xf numFmtId="0" fontId="31" fillId="0" borderId="0" xfId="2" applyFont="1" applyAlignment="1">
      <alignment vertical="center" wrapText="1" shrinkToFit="1"/>
    </xf>
    <xf numFmtId="0" fontId="30" fillId="0" borderId="0" xfId="3" applyFont="1" applyAlignment="1">
      <alignment vertical="center" wrapText="1" shrinkToFit="1"/>
    </xf>
    <xf numFmtId="15" fontId="28" fillId="0" borderId="0" xfId="2" applyNumberFormat="1" applyFont="1"/>
    <xf numFmtId="0" fontId="14" fillId="3" borderId="0" xfId="1" applyFont="1" applyFill="1" applyAlignment="1">
      <alignment horizontal="right"/>
    </xf>
    <xf numFmtId="0" fontId="14" fillId="3" borderId="3" xfId="1" applyFont="1" applyFill="1" applyBorder="1" applyAlignment="1">
      <alignment horizontal="right"/>
    </xf>
    <xf numFmtId="49" fontId="7" fillId="2" borderId="2" xfId="1" applyNumberFormat="1" applyFont="1" applyFill="1" applyBorder="1" applyAlignment="1">
      <alignment horizontal="center" vertical="center"/>
    </xf>
    <xf numFmtId="49" fontId="7" fillId="2" borderId="4" xfId="1" applyNumberFormat="1" applyFont="1" applyFill="1" applyBorder="1" applyAlignment="1">
      <alignment horizontal="center" vertical="center"/>
    </xf>
    <xf numFmtId="2" fontId="7" fillId="2" borderId="2" xfId="1" applyNumberFormat="1" applyFont="1" applyFill="1" applyBorder="1" applyAlignment="1">
      <alignment horizontal="center" vertical="center"/>
    </xf>
    <xf numFmtId="0" fontId="7" fillId="2" borderId="4" xfId="1" applyFont="1" applyFill="1" applyBorder="1" applyAlignment="1">
      <alignment horizontal="center" vertical="center"/>
    </xf>
    <xf numFmtId="17" fontId="8" fillId="2" borderId="3" xfId="1" applyNumberFormat="1" applyFont="1" applyFill="1" applyBorder="1" applyAlignment="1">
      <alignment horizontal="center" vertical="center" wrapText="1"/>
    </xf>
    <xf numFmtId="17"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xf>
    <xf numFmtId="0" fontId="13" fillId="3" borderId="0" xfId="1" applyFont="1" applyFill="1" applyAlignment="1">
      <alignment horizontal="right"/>
    </xf>
    <xf numFmtId="0" fontId="13" fillId="3" borderId="3" xfId="1" applyFont="1" applyFill="1" applyBorder="1" applyAlignment="1">
      <alignment horizontal="right"/>
    </xf>
    <xf numFmtId="0" fontId="11" fillId="3" borderId="0" xfId="1" applyFont="1" applyFill="1" applyAlignment="1">
      <alignment horizontal="right"/>
    </xf>
    <xf numFmtId="0" fontId="11" fillId="3" borderId="3" xfId="1" applyFont="1" applyFill="1" applyBorder="1" applyAlignment="1">
      <alignment horizontal="right"/>
    </xf>
    <xf numFmtId="0" fontId="11" fillId="3" borderId="0" xfId="1" applyFont="1" applyFill="1" applyAlignment="1">
      <alignment horizontal="right" wrapText="1"/>
    </xf>
    <xf numFmtId="0" fontId="11" fillId="3" borderId="3" xfId="1" applyFont="1" applyFill="1" applyBorder="1" applyAlignment="1">
      <alignment horizontal="right" wrapText="1"/>
    </xf>
    <xf numFmtId="0" fontId="20" fillId="3" borderId="0" xfId="1" applyFont="1" applyFill="1" applyAlignment="1">
      <alignment horizontal="right"/>
    </xf>
    <xf numFmtId="0" fontId="16" fillId="3" borderId="0" xfId="1" applyFont="1" applyFill="1" applyAlignment="1">
      <alignment horizontal="right"/>
    </xf>
    <xf numFmtId="0" fontId="30" fillId="0" borderId="0" xfId="3" applyFont="1" applyAlignment="1">
      <alignment horizontal="left" vertical="center" wrapText="1" shrinkToFit="1"/>
    </xf>
    <xf numFmtId="0" fontId="30" fillId="5" borderId="0" xfId="3" applyFont="1" applyFill="1" applyAlignment="1">
      <alignment horizontal="left" vertical="center" wrapText="1"/>
    </xf>
    <xf numFmtId="0" fontId="28" fillId="0" borderId="0" xfId="3" applyFont="1" applyAlignment="1">
      <alignment horizontal="left" vertical="center" wrapText="1" shrinkToFit="1"/>
    </xf>
    <xf numFmtId="43" fontId="9" fillId="0" borderId="0" xfId="9" applyFont="1"/>
    <xf numFmtId="3" fontId="9" fillId="0" borderId="0" xfId="1" applyNumberFormat="1" applyFont="1"/>
    <xf numFmtId="43" fontId="9" fillId="0" borderId="0" xfId="1" applyNumberFormat="1" applyFont="1"/>
    <xf numFmtId="168" fontId="3" fillId="0" borderId="0" xfId="2" applyNumberFormat="1"/>
    <xf numFmtId="43" fontId="3" fillId="0" borderId="0" xfId="9" applyFont="1"/>
  </cellXfs>
  <cellStyles count="10">
    <cellStyle name="Millares" xfId="9" builtinId="3"/>
    <cellStyle name="Millares 2" xfId="5" xr:uid="{24DFF964-2521-410B-917A-2205CF6156F5}"/>
    <cellStyle name="Millares 3 2" xfId="6" xr:uid="{C46D6566-3D93-4989-8252-A0D6A0F6D61D}"/>
    <cellStyle name="Millares 4 2 2" xfId="8" xr:uid="{74F80C97-5108-488F-94EF-B36472B65854}"/>
    <cellStyle name="Normal" xfId="0" builtinId="0"/>
    <cellStyle name="Normal 2" xfId="2" xr:uid="{6A15E7C8-4842-4222-A932-8512F4F91247}"/>
    <cellStyle name="Normal 3 2" xfId="3" xr:uid="{BBAECE03-2404-400B-ABE9-0BF3F9FE3967}"/>
    <cellStyle name="Normal 4 9 2" xfId="1" xr:uid="{69BF5472-B7B2-46B0-85B4-AEAA532EBF2F}"/>
    <cellStyle name="Porcentaje 2" xfId="7" xr:uid="{0BC01A50-F404-417C-B341-4AFC91703036}"/>
    <cellStyle name="Porcentual 3 2" xfId="4" xr:uid="{AF7F4FDE-4CA6-4913-9E8A-C30E565F8B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275103</xdr:colOff>
      <xdr:row>3</xdr:row>
      <xdr:rowOff>88991</xdr:rowOff>
    </xdr:from>
    <xdr:to>
      <xdr:col>2</xdr:col>
      <xdr:colOff>1609724</xdr:colOff>
      <xdr:row>7</xdr:row>
      <xdr:rowOff>155350</xdr:rowOff>
    </xdr:to>
    <xdr:pic>
      <xdr:nvPicPr>
        <xdr:cNvPr id="2" name="1 Imagen" descr="logo Sipen.png">
          <a:extLst>
            <a:ext uri="{FF2B5EF4-FFF2-40B4-BE49-F238E27FC236}">
              <a16:creationId xmlns:a16="http://schemas.microsoft.com/office/drawing/2014/main" id="{8C599AB2-CAD8-4805-B9EA-BA539CC61129}"/>
            </a:ext>
          </a:extLst>
        </xdr:cNvPr>
        <xdr:cNvPicPr>
          <a:picLocks noChangeAspect="1"/>
        </xdr:cNvPicPr>
      </xdr:nvPicPr>
      <xdr:blipFill>
        <a:blip xmlns:r="http://schemas.openxmlformats.org/officeDocument/2006/relationships" r:embed="rId1" cstate="print"/>
        <a:srcRect/>
        <a:stretch>
          <a:fillRect/>
        </a:stretch>
      </xdr:blipFill>
      <xdr:spPr bwMode="auto">
        <a:xfrm>
          <a:off x="275103" y="574766"/>
          <a:ext cx="3420596" cy="1142684"/>
        </a:xfrm>
        <a:prstGeom prst="rect">
          <a:avLst/>
        </a:prstGeom>
        <a:noFill/>
        <a:ln w="9525">
          <a:noFill/>
          <a:miter lim="800000"/>
          <a:headEnd/>
          <a:tailEnd/>
        </a:ln>
      </xdr:spPr>
    </xdr:pic>
    <xdr:clientData/>
  </xdr:twoCellAnchor>
  <xdr:twoCellAnchor>
    <xdr:from>
      <xdr:col>0</xdr:col>
      <xdr:colOff>638174</xdr:colOff>
      <xdr:row>8</xdr:row>
      <xdr:rowOff>9525</xdr:rowOff>
    </xdr:from>
    <xdr:to>
      <xdr:col>3</xdr:col>
      <xdr:colOff>0</xdr:colOff>
      <xdr:row>9</xdr:row>
      <xdr:rowOff>22412</xdr:rowOff>
    </xdr:to>
    <xdr:sp macro="" textlink="">
      <xdr:nvSpPr>
        <xdr:cNvPr id="3" name="2 Rectángulo redondeado">
          <a:extLst>
            <a:ext uri="{FF2B5EF4-FFF2-40B4-BE49-F238E27FC236}">
              <a16:creationId xmlns:a16="http://schemas.microsoft.com/office/drawing/2014/main" id="{0865B42C-C8B6-442A-809C-F6B960793F74}"/>
            </a:ext>
          </a:extLst>
        </xdr:cNvPr>
        <xdr:cNvSpPr/>
      </xdr:nvSpPr>
      <xdr:spPr>
        <a:xfrm>
          <a:off x="638174" y="1800225"/>
          <a:ext cx="3667126" cy="289112"/>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438150</xdr:colOff>
      <xdr:row>22</xdr:row>
      <xdr:rowOff>200025</xdr:rowOff>
    </xdr:from>
    <xdr:to>
      <xdr:col>3</xdr:col>
      <xdr:colOff>0</xdr:colOff>
      <xdr:row>24</xdr:row>
      <xdr:rowOff>38100</xdr:rowOff>
    </xdr:to>
    <xdr:sp macro="" textlink="">
      <xdr:nvSpPr>
        <xdr:cNvPr id="4" name="3 Rectángulo redondeado">
          <a:extLst>
            <a:ext uri="{FF2B5EF4-FFF2-40B4-BE49-F238E27FC236}">
              <a16:creationId xmlns:a16="http://schemas.microsoft.com/office/drawing/2014/main" id="{82F13800-2BB6-4DA8-B475-4E616AC1C8A4}"/>
            </a:ext>
          </a:extLst>
        </xdr:cNvPr>
        <xdr:cNvSpPr/>
      </xdr:nvSpPr>
      <xdr:spPr>
        <a:xfrm>
          <a:off x="438150" y="5000625"/>
          <a:ext cx="3867150" cy="3143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285750</xdr:colOff>
      <xdr:row>65</xdr:row>
      <xdr:rowOff>200025</xdr:rowOff>
    </xdr:from>
    <xdr:to>
      <xdr:col>2</xdr:col>
      <xdr:colOff>2209802</xdr:colOff>
      <xdr:row>67</xdr:row>
      <xdr:rowOff>39781</xdr:rowOff>
    </xdr:to>
    <xdr:sp macro="" textlink="">
      <xdr:nvSpPr>
        <xdr:cNvPr id="5" name="5 Rectángulo redondeado">
          <a:extLst>
            <a:ext uri="{FF2B5EF4-FFF2-40B4-BE49-F238E27FC236}">
              <a16:creationId xmlns:a16="http://schemas.microsoft.com/office/drawing/2014/main" id="{C0D8CCF8-BA0F-4AF6-8C84-CE9BDC79EE36}"/>
            </a:ext>
          </a:extLst>
        </xdr:cNvPr>
        <xdr:cNvSpPr/>
      </xdr:nvSpPr>
      <xdr:spPr>
        <a:xfrm>
          <a:off x="285750" y="14401800"/>
          <a:ext cx="4010027" cy="316006"/>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57151</xdr:colOff>
      <xdr:row>81</xdr:row>
      <xdr:rowOff>190500</xdr:rowOff>
    </xdr:from>
    <xdr:to>
      <xdr:col>2</xdr:col>
      <xdr:colOff>2181226</xdr:colOff>
      <xdr:row>83</xdr:row>
      <xdr:rowOff>28575</xdr:rowOff>
    </xdr:to>
    <xdr:sp macro="" textlink="">
      <xdr:nvSpPr>
        <xdr:cNvPr id="6" name="6 Rectángulo redondeado">
          <a:extLst>
            <a:ext uri="{FF2B5EF4-FFF2-40B4-BE49-F238E27FC236}">
              <a16:creationId xmlns:a16="http://schemas.microsoft.com/office/drawing/2014/main" id="{7A83A4F9-5DBE-4C60-BCB2-FF0845E378AD}"/>
            </a:ext>
          </a:extLst>
        </xdr:cNvPr>
        <xdr:cNvSpPr/>
      </xdr:nvSpPr>
      <xdr:spPr>
        <a:xfrm>
          <a:off x="57151" y="17811750"/>
          <a:ext cx="4210050" cy="3143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123825</xdr:colOff>
      <xdr:row>97</xdr:row>
      <xdr:rowOff>219075</xdr:rowOff>
    </xdr:from>
    <xdr:to>
      <xdr:col>3</xdr:col>
      <xdr:colOff>0</xdr:colOff>
      <xdr:row>99</xdr:row>
      <xdr:rowOff>9525</xdr:rowOff>
    </xdr:to>
    <xdr:sp macro="" textlink="">
      <xdr:nvSpPr>
        <xdr:cNvPr id="7" name="7 Rectángulo redondeado">
          <a:extLst>
            <a:ext uri="{FF2B5EF4-FFF2-40B4-BE49-F238E27FC236}">
              <a16:creationId xmlns:a16="http://schemas.microsoft.com/office/drawing/2014/main" id="{6644A601-436C-4DCE-B013-9F55DA75F5BD}"/>
            </a:ext>
          </a:extLst>
        </xdr:cNvPr>
        <xdr:cNvSpPr/>
      </xdr:nvSpPr>
      <xdr:spPr>
        <a:xfrm>
          <a:off x="123825" y="21297900"/>
          <a:ext cx="4181475" cy="29527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561975</xdr:colOff>
      <xdr:row>115</xdr:row>
      <xdr:rowOff>200025</xdr:rowOff>
    </xdr:from>
    <xdr:to>
      <xdr:col>3</xdr:col>
      <xdr:colOff>0</xdr:colOff>
      <xdr:row>117</xdr:row>
      <xdr:rowOff>38100</xdr:rowOff>
    </xdr:to>
    <xdr:sp macro="" textlink="">
      <xdr:nvSpPr>
        <xdr:cNvPr id="8" name="9 Rectángulo redondeado">
          <a:extLst>
            <a:ext uri="{FF2B5EF4-FFF2-40B4-BE49-F238E27FC236}">
              <a16:creationId xmlns:a16="http://schemas.microsoft.com/office/drawing/2014/main" id="{C8D63ECC-6F0F-4251-95EC-ED76E8AB3E9F}"/>
            </a:ext>
          </a:extLst>
        </xdr:cNvPr>
        <xdr:cNvSpPr/>
      </xdr:nvSpPr>
      <xdr:spPr>
        <a:xfrm>
          <a:off x="561975" y="25250775"/>
          <a:ext cx="3743325" cy="3143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485775</xdr:colOff>
      <xdr:row>119</xdr:row>
      <xdr:rowOff>152400</xdr:rowOff>
    </xdr:from>
    <xdr:to>
      <xdr:col>3</xdr:col>
      <xdr:colOff>0</xdr:colOff>
      <xdr:row>121</xdr:row>
      <xdr:rowOff>28575</xdr:rowOff>
    </xdr:to>
    <xdr:sp macro="" textlink="">
      <xdr:nvSpPr>
        <xdr:cNvPr id="9" name="10 Rectángulo redondeado">
          <a:extLst>
            <a:ext uri="{FF2B5EF4-FFF2-40B4-BE49-F238E27FC236}">
              <a16:creationId xmlns:a16="http://schemas.microsoft.com/office/drawing/2014/main" id="{139BC3A4-1373-42D6-BEBF-DC52010312D7}"/>
            </a:ext>
          </a:extLst>
        </xdr:cNvPr>
        <xdr:cNvSpPr/>
      </xdr:nvSpPr>
      <xdr:spPr>
        <a:xfrm>
          <a:off x="485775" y="26108025"/>
          <a:ext cx="3819525" cy="3524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104775</xdr:colOff>
      <xdr:row>42</xdr:row>
      <xdr:rowOff>0</xdr:rowOff>
    </xdr:from>
    <xdr:to>
      <xdr:col>3</xdr:col>
      <xdr:colOff>1</xdr:colOff>
      <xdr:row>43</xdr:row>
      <xdr:rowOff>38100</xdr:rowOff>
    </xdr:to>
    <xdr:sp macro="" textlink="">
      <xdr:nvSpPr>
        <xdr:cNvPr id="10" name="4 Rectángulo redondeado">
          <a:extLst>
            <a:ext uri="{FF2B5EF4-FFF2-40B4-BE49-F238E27FC236}">
              <a16:creationId xmlns:a16="http://schemas.microsoft.com/office/drawing/2014/main" id="{2EC2F919-C3C5-47E7-BE09-85EDB42252A9}"/>
            </a:ext>
          </a:extLst>
        </xdr:cNvPr>
        <xdr:cNvSpPr/>
      </xdr:nvSpPr>
      <xdr:spPr>
        <a:xfrm>
          <a:off x="104775" y="9229725"/>
          <a:ext cx="4200526" cy="3143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571500</xdr:colOff>
      <xdr:row>111</xdr:row>
      <xdr:rowOff>207818</xdr:rowOff>
    </xdr:from>
    <xdr:to>
      <xdr:col>3</xdr:col>
      <xdr:colOff>0</xdr:colOff>
      <xdr:row>112</xdr:row>
      <xdr:rowOff>277090</xdr:rowOff>
    </xdr:to>
    <xdr:sp macro="" textlink="">
      <xdr:nvSpPr>
        <xdr:cNvPr id="11" name="8 Rectángulo redondeado">
          <a:extLst>
            <a:ext uri="{FF2B5EF4-FFF2-40B4-BE49-F238E27FC236}">
              <a16:creationId xmlns:a16="http://schemas.microsoft.com/office/drawing/2014/main" id="{9E108A9F-D33C-4265-A0A6-A569ABA88803}"/>
            </a:ext>
          </a:extLst>
        </xdr:cNvPr>
        <xdr:cNvSpPr/>
      </xdr:nvSpPr>
      <xdr:spPr>
        <a:xfrm>
          <a:off x="571500" y="24353693"/>
          <a:ext cx="3733800" cy="269297"/>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c/Documents%20and%20Settings/amadera/Configuraci&#243;n%20local/Archivos%20temporales%20de%20Internet/OLK11B/2005_12_31%20Datos%20Estadisticos%20Control%20de%20Inversiones1.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ipen.sharepoint.com/Estudio/2AN&#193;LISIS%20Y%20ESTADISTICAS/Resumen%20Estad&#237;stico/Datos/Datos%202023/DATOS%20RESUMEN%20ESTADISTICO%202023.xlsx" TargetMode="External"/><Relationship Id="rId1" Type="http://schemas.openxmlformats.org/officeDocument/2006/relationships/externalLinkPath" Target="/Estudio/2AN&#193;LISIS%20Y%20ESTADISTICAS/Resumen%20Estad&#237;stico/Datos/Datos%202023/DATOS%20RESUMEN%20ESTADISTIC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sheetName val="Fechas"/>
      <sheetName val="Afiliados 2023"/>
      <sheetName val="Cotizantes 2023"/>
      <sheetName val="Individualizacion 2023"/>
      <sheetName val="Mercado Potencial 2023"/>
      <sheetName val="Patrimonio 2023"/>
      <sheetName val="Rentabilidad 2023"/>
      <sheetName val="Beneficios 2023"/>
      <sheetName val="RQ Enero 2022"/>
      <sheetName val="RM Enero 2023"/>
      <sheetName val="RQ Febrero 2022"/>
      <sheetName val="RM Febrero 2023"/>
      <sheetName val="RQ Marzo 2022"/>
      <sheetName val="RM Marzo 2023"/>
      <sheetName val="RQ Abril 2022"/>
      <sheetName val="RM Abril 2023"/>
      <sheetName val="RQ Mayo 2022"/>
      <sheetName val="RM Mayo 2023"/>
      <sheetName val="RQ Junio 2022"/>
      <sheetName val="RM Junio 2023"/>
      <sheetName val="RQ Julio 2022"/>
      <sheetName val="RM Julio 2023"/>
      <sheetName val="RQ Agosto 2022"/>
      <sheetName val="RM Agosto 2023"/>
      <sheetName val="RQ Septiembre 2022"/>
      <sheetName val="RM Septiembre 2023"/>
      <sheetName val="RQ Octubre 2022"/>
      <sheetName val="RM Octubre 2023"/>
      <sheetName val="RQ Noviembre 2022"/>
      <sheetName val="RM Noviembre 2023"/>
      <sheetName val="RQ Diciembre 2022"/>
      <sheetName val="RM Diciembre 2023"/>
    </sheetNames>
    <sheetDataSet>
      <sheetData sheetId="0"/>
      <sheetData sheetId="1"/>
      <sheetData sheetId="2">
        <row r="6">
          <cell r="G6">
            <v>71139</v>
          </cell>
        </row>
        <row r="7">
          <cell r="G7">
            <v>1385090</v>
          </cell>
        </row>
        <row r="8">
          <cell r="G8">
            <v>11835</v>
          </cell>
        </row>
        <row r="9">
          <cell r="G9">
            <v>1445097</v>
          </cell>
        </row>
        <row r="10">
          <cell r="G10">
            <v>622031</v>
          </cell>
        </row>
        <row r="11">
          <cell r="G11">
            <v>33062</v>
          </cell>
        </row>
        <row r="12">
          <cell r="G12">
            <v>982447</v>
          </cell>
        </row>
        <row r="13">
          <cell r="G13">
            <v>4550701</v>
          </cell>
        </row>
        <row r="14">
          <cell r="G14">
            <v>1357</v>
          </cell>
        </row>
        <row r="15">
          <cell r="G15">
            <v>2571</v>
          </cell>
        </row>
        <row r="16">
          <cell r="G16">
            <v>144758</v>
          </cell>
        </row>
        <row r="17">
          <cell r="G17">
            <v>148686</v>
          </cell>
        </row>
        <row r="18">
          <cell r="G18">
            <v>107238</v>
          </cell>
        </row>
        <row r="19">
          <cell r="G19">
            <v>4806625</v>
          </cell>
        </row>
      </sheetData>
      <sheetData sheetId="3">
        <row r="6">
          <cell r="G6">
            <v>34684</v>
          </cell>
        </row>
        <row r="7">
          <cell r="G7">
            <v>511366</v>
          </cell>
        </row>
        <row r="8">
          <cell r="G8">
            <v>7625</v>
          </cell>
        </row>
        <row r="9">
          <cell r="G9">
            <v>621789</v>
          </cell>
        </row>
        <row r="10">
          <cell r="G10">
            <v>269043</v>
          </cell>
        </row>
        <row r="11">
          <cell r="G11">
            <v>16435</v>
          </cell>
        </row>
        <row r="12">
          <cell r="G12">
            <v>399400</v>
          </cell>
        </row>
        <row r="13">
          <cell r="G13">
            <v>1860342</v>
          </cell>
        </row>
        <row r="14">
          <cell r="G14">
            <v>316</v>
          </cell>
        </row>
        <row r="15">
          <cell r="G15">
            <v>225</v>
          </cell>
        </row>
        <row r="16">
          <cell r="G16">
            <v>118670</v>
          </cell>
        </row>
        <row r="17">
          <cell r="G17">
            <v>119211</v>
          </cell>
        </row>
        <row r="18">
          <cell r="G18">
            <v>27217</v>
          </cell>
        </row>
        <row r="19">
          <cell r="G19">
            <v>13568</v>
          </cell>
        </row>
        <row r="20">
          <cell r="G20">
            <v>2020338</v>
          </cell>
        </row>
      </sheetData>
      <sheetData sheetId="4">
        <row r="30">
          <cell r="B30">
            <v>71239811.099999994</v>
          </cell>
          <cell r="C30">
            <v>156707.04999999999</v>
          </cell>
        </row>
        <row r="31">
          <cell r="B31">
            <v>1155011501.53</v>
          </cell>
          <cell r="C31">
            <v>4915285.72</v>
          </cell>
        </row>
        <row r="32">
          <cell r="B32">
            <v>31050253.98</v>
          </cell>
          <cell r="C32">
            <v>350844.61</v>
          </cell>
        </row>
        <row r="33">
          <cell r="B33">
            <v>1616349834.0899999</v>
          </cell>
          <cell r="C33">
            <v>7212015.1200000001</v>
          </cell>
        </row>
        <row r="34">
          <cell r="B34">
            <v>678132959.44000006</v>
          </cell>
          <cell r="C34">
            <v>3288832.96</v>
          </cell>
        </row>
        <row r="35">
          <cell r="B35">
            <v>35323792.409999996</v>
          </cell>
          <cell r="C35">
            <v>62014.3</v>
          </cell>
        </row>
        <row r="36">
          <cell r="B36">
            <v>994026292.07000005</v>
          </cell>
          <cell r="C36">
            <v>3924540.21</v>
          </cell>
        </row>
        <row r="37">
          <cell r="B37">
            <v>4581134444.6199999</v>
          </cell>
          <cell r="C37">
            <v>19910239.970000003</v>
          </cell>
        </row>
        <row r="38">
          <cell r="B38">
            <v>4436804.43</v>
          </cell>
          <cell r="C38">
            <v>6699843.1200000001</v>
          </cell>
        </row>
        <row r="39">
          <cell r="B39">
            <v>884619</v>
          </cell>
          <cell r="C39">
            <v>264516.36</v>
          </cell>
        </row>
        <row r="40">
          <cell r="B40">
            <v>608056770.70000005</v>
          </cell>
          <cell r="C40">
            <v>266025656.81</v>
          </cell>
        </row>
        <row r="41">
          <cell r="B41">
            <v>613378194.13</v>
          </cell>
          <cell r="C41">
            <v>272990016.29000002</v>
          </cell>
        </row>
        <row r="42">
          <cell r="B42">
            <v>102541450.47</v>
          </cell>
          <cell r="C42">
            <v>455805.87</v>
          </cell>
        </row>
        <row r="46">
          <cell r="H46">
            <v>44460680.219999999</v>
          </cell>
        </row>
        <row r="47">
          <cell r="H47">
            <v>254058427.52000001</v>
          </cell>
        </row>
        <row r="48">
          <cell r="H48">
            <v>34537413.729999997</v>
          </cell>
        </row>
        <row r="49">
          <cell r="B49">
            <v>5297054089.2200003</v>
          </cell>
          <cell r="C49">
            <v>293356062.13000005</v>
          </cell>
          <cell r="D49">
            <v>596311353.26000011</v>
          </cell>
          <cell r="E49">
            <v>38332122.280000001</v>
          </cell>
          <cell r="F49">
            <v>146.67000000000002</v>
          </cell>
          <cell r="G49">
            <v>6348473.6900000004</v>
          </cell>
          <cell r="H49">
            <v>6648231133.0800009</v>
          </cell>
        </row>
      </sheetData>
      <sheetData sheetId="5"/>
      <sheetData sheetId="6">
        <row r="6">
          <cell r="G6">
            <v>850971285733.26001</v>
          </cell>
        </row>
        <row r="14">
          <cell r="G14">
            <v>88244838.879999995</v>
          </cell>
        </row>
        <row r="19">
          <cell r="G19">
            <v>19676401799.91</v>
          </cell>
        </row>
        <row r="21">
          <cell r="G21">
            <v>115542811385.67</v>
          </cell>
        </row>
      </sheetData>
      <sheetData sheetId="7">
        <row r="5">
          <cell r="F5">
            <v>6.9873534242844926E-2</v>
          </cell>
        </row>
        <row r="6">
          <cell r="F6">
            <v>5.807701771616447E-2</v>
          </cell>
        </row>
        <row r="7">
          <cell r="F7">
            <v>7.2985750405644589E-2</v>
          </cell>
        </row>
        <row r="8">
          <cell r="F8">
            <v>5.3009019056234896E-2</v>
          </cell>
        </row>
        <row r="9">
          <cell r="F9">
            <v>6.000731760710809E-2</v>
          </cell>
        </row>
        <row r="10">
          <cell r="F10">
            <v>6.217108701005758E-2</v>
          </cell>
        </row>
        <row r="11">
          <cell r="F11">
            <v>5.6942892614301632E-2</v>
          </cell>
        </row>
        <row r="13">
          <cell r="F13">
            <v>7.3097794056872667E-2</v>
          </cell>
        </row>
        <row r="14">
          <cell r="F14">
            <v>4.7012228624404129E-2</v>
          </cell>
        </row>
        <row r="15">
          <cell r="F15">
            <v>5.739671205269592E-2</v>
          </cell>
        </row>
        <row r="16">
          <cell r="F16">
            <v>0.10539999999999999</v>
          </cell>
        </row>
        <row r="17">
          <cell r="F17">
            <v>6.2228278030250932E-2</v>
          </cell>
        </row>
      </sheetData>
      <sheetData sheetId="8">
        <row r="5">
          <cell r="B5">
            <v>22763</v>
          </cell>
          <cell r="C5">
            <v>15319</v>
          </cell>
          <cell r="F5">
            <v>35440</v>
          </cell>
          <cell r="G5">
            <v>13021</v>
          </cell>
        </row>
        <row r="22">
          <cell r="B22">
            <v>215652</v>
          </cell>
          <cell r="C22">
            <v>47</v>
          </cell>
          <cell r="D22">
            <v>205028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BDB5-3E90-40CE-923D-5C60326C8A56}">
  <dimension ref="A4:L140"/>
  <sheetViews>
    <sheetView showGridLines="0" tabSelected="1" view="pageBreakPreview" topLeftCell="A109" zoomScaleSheetLayoutView="100" workbookViewId="0">
      <selection activeCell="E122" sqref="E122"/>
    </sheetView>
  </sheetViews>
  <sheetFormatPr baseColWidth="10" defaultColWidth="11.42578125" defaultRowHeight="12.75"/>
  <cols>
    <col min="1" max="1" width="14.42578125" style="2" customWidth="1"/>
    <col min="2" max="2" width="16.85546875" style="2" customWidth="1"/>
    <col min="3" max="3" width="33.28515625" style="2" customWidth="1"/>
    <col min="4" max="5" width="23" style="2" bestFit="1" customWidth="1"/>
    <col min="6" max="6" width="17.85546875" style="2" bestFit="1" customWidth="1"/>
    <col min="7" max="7" width="22" style="2" bestFit="1" customWidth="1"/>
    <col min="8" max="8" width="13.140625" style="2" bestFit="1" customWidth="1"/>
    <col min="9" max="9" width="17.7109375" style="2" bestFit="1" customWidth="1"/>
    <col min="10" max="10" width="16.42578125" style="2" hidden="1" customWidth="1"/>
    <col min="11" max="11" width="0" style="2" hidden="1" customWidth="1"/>
    <col min="12" max="12" width="20" style="2" bestFit="1" customWidth="1"/>
    <col min="13" max="16384" width="11.42578125" style="2"/>
  </cols>
  <sheetData>
    <row r="4" spans="1:10" ht="19.5" customHeight="1">
      <c r="A4" s="1"/>
      <c r="B4" s="1"/>
      <c r="C4" s="1"/>
      <c r="D4" s="1"/>
      <c r="E4" s="1"/>
      <c r="F4" s="1"/>
      <c r="G4" s="1"/>
      <c r="H4" s="1"/>
      <c r="I4" s="1"/>
    </row>
    <row r="5" spans="1:10" ht="20.25" customHeight="1">
      <c r="A5" s="1"/>
      <c r="B5" s="1"/>
      <c r="C5" s="1"/>
      <c r="D5" s="1"/>
      <c r="E5" s="1"/>
      <c r="F5" s="1"/>
      <c r="G5" s="1"/>
      <c r="H5" s="3" t="s">
        <v>0</v>
      </c>
      <c r="I5" s="1"/>
    </row>
    <row r="6" spans="1:10" ht="27" customHeight="1" thickBot="1">
      <c r="A6" s="4"/>
      <c r="B6" s="4"/>
      <c r="C6" s="4"/>
      <c r="D6" s="5"/>
      <c r="E6" s="5"/>
      <c r="F6" s="4"/>
      <c r="G6" s="4"/>
      <c r="H6" s="6" t="s">
        <v>75</v>
      </c>
      <c r="I6" s="4"/>
    </row>
    <row r="7" spans="1:10" ht="18" thickTop="1" thickBot="1">
      <c r="A7" s="7"/>
      <c r="B7" s="7"/>
      <c r="C7" s="7"/>
      <c r="D7" s="85" t="s">
        <v>74</v>
      </c>
      <c r="E7" s="87" t="s">
        <v>73</v>
      </c>
      <c r="F7" s="89" t="s">
        <v>1</v>
      </c>
      <c r="G7" s="91" t="s">
        <v>2</v>
      </c>
      <c r="H7" s="91"/>
      <c r="I7" s="8"/>
    </row>
    <row r="8" spans="1:10" ht="18" thickTop="1" thickBot="1">
      <c r="A8" s="7"/>
      <c r="B8" s="7"/>
      <c r="C8" s="7"/>
      <c r="D8" s="86"/>
      <c r="E8" s="88"/>
      <c r="F8" s="90"/>
      <c r="G8" s="9" t="s">
        <v>3</v>
      </c>
      <c r="H8" s="10" t="s">
        <v>4</v>
      </c>
      <c r="I8" s="8"/>
    </row>
    <row r="9" spans="1:10" ht="21.75" thickTop="1">
      <c r="A9" s="11"/>
      <c r="B9" s="12"/>
      <c r="C9" s="13" t="s">
        <v>5</v>
      </c>
      <c r="D9" s="14">
        <v>4879111</v>
      </c>
      <c r="E9" s="14">
        <v>4806625</v>
      </c>
      <c r="F9" s="15">
        <f t="shared" ref="F9:F17" si="0">D9/D$9</f>
        <v>1</v>
      </c>
      <c r="G9" s="14">
        <f>D9-E9</f>
        <v>72486</v>
      </c>
      <c r="H9" s="16">
        <f>G9/E9</f>
        <v>1.5080435856760201E-2</v>
      </c>
      <c r="I9" s="8"/>
      <c r="J9" s="17" t="b">
        <f>D9='[2]Afiliados 2023'!G19</f>
        <v>0</v>
      </c>
    </row>
    <row r="10" spans="1:10" ht="16.5">
      <c r="A10" s="92" t="s">
        <v>6</v>
      </c>
      <c r="B10" s="92"/>
      <c r="C10" s="92"/>
      <c r="D10" s="19">
        <v>4622630</v>
      </c>
      <c r="E10" s="19">
        <v>4550701</v>
      </c>
      <c r="F10" s="16">
        <f t="shared" si="0"/>
        <v>0.94743284176154219</v>
      </c>
      <c r="G10" s="19">
        <f>D10-E10</f>
        <v>71929</v>
      </c>
      <c r="H10" s="16">
        <f>G10/E10</f>
        <v>1.5806136241427418E-2</v>
      </c>
      <c r="I10" s="8"/>
      <c r="J10" s="2" t="b">
        <f>D10='[2]Afiliados 2023'!G13</f>
        <v>0</v>
      </c>
    </row>
    <row r="11" spans="1:10" ht="16.5">
      <c r="A11" s="18"/>
      <c r="B11" s="18"/>
      <c r="C11" s="20" t="s">
        <v>7</v>
      </c>
      <c r="D11" s="21">
        <v>74827</v>
      </c>
      <c r="E11" s="21">
        <v>71139</v>
      </c>
      <c r="F11" s="22">
        <f t="shared" si="0"/>
        <v>1.5336195466756136E-2</v>
      </c>
      <c r="G11" s="23">
        <f>D11-E11</f>
        <v>3688</v>
      </c>
      <c r="H11" s="22">
        <f t="shared" ref="H11:H17" si="1">G11/E11</f>
        <v>5.1842168149678798E-2</v>
      </c>
      <c r="I11" s="8"/>
      <c r="J11" s="2" t="b">
        <f>D11='[2]Afiliados 2023'!G6</f>
        <v>0</v>
      </c>
    </row>
    <row r="12" spans="1:10" ht="16.5">
      <c r="A12" s="24"/>
      <c r="B12" s="25"/>
      <c r="C12" s="20" t="s">
        <v>8</v>
      </c>
      <c r="D12" s="21">
        <v>1403188</v>
      </c>
      <c r="E12" s="21">
        <v>1385090</v>
      </c>
      <c r="F12" s="22">
        <v>0</v>
      </c>
      <c r="G12" s="23">
        <f>D12-E12</f>
        <v>18098</v>
      </c>
      <c r="H12" s="22">
        <f t="shared" si="1"/>
        <v>1.3066298940863049E-2</v>
      </c>
      <c r="I12" s="8"/>
      <c r="J12" s="2" t="b">
        <f>D12='[2]Afiliados 2023'!G7</f>
        <v>0</v>
      </c>
    </row>
    <row r="13" spans="1:10" ht="16.5">
      <c r="A13" s="18"/>
      <c r="B13" s="18"/>
      <c r="C13" s="20" t="s">
        <v>9</v>
      </c>
      <c r="D13" s="21">
        <v>13168</v>
      </c>
      <c r="E13" s="21">
        <v>11835</v>
      </c>
      <c r="F13" s="22">
        <f t="shared" si="0"/>
        <v>2.698852311414928E-3</v>
      </c>
      <c r="G13" s="23">
        <f t="shared" ref="G13:G22" si="2">D13-E13</f>
        <v>1333</v>
      </c>
      <c r="H13" s="22">
        <f t="shared" si="1"/>
        <v>0.11263202365863963</v>
      </c>
      <c r="I13" s="8"/>
      <c r="J13" s="2" t="b">
        <f>D13='[2]Afiliados 2023'!G8</f>
        <v>0</v>
      </c>
    </row>
    <row r="14" spans="1:10" ht="16.5">
      <c r="A14" s="24"/>
      <c r="B14" s="25"/>
      <c r="C14" s="20" t="s">
        <v>10</v>
      </c>
      <c r="D14" s="21">
        <v>1469343</v>
      </c>
      <c r="E14" s="21">
        <v>1445097</v>
      </c>
      <c r="F14" s="22">
        <f t="shared" si="0"/>
        <v>0.30114973813877161</v>
      </c>
      <c r="G14" s="23">
        <f t="shared" si="2"/>
        <v>24246</v>
      </c>
      <c r="H14" s="22">
        <f t="shared" si="1"/>
        <v>1.6778112472726744E-2</v>
      </c>
      <c r="I14" s="8"/>
      <c r="J14" s="2" t="b">
        <f>D14='[2]Afiliados 2023'!G9</f>
        <v>0</v>
      </c>
    </row>
    <row r="15" spans="1:10" ht="16.5">
      <c r="A15" s="24"/>
      <c r="B15" s="25"/>
      <c r="C15" s="20" t="s">
        <v>11</v>
      </c>
      <c r="D15" s="21">
        <v>631277</v>
      </c>
      <c r="E15" s="21">
        <v>622031</v>
      </c>
      <c r="F15" s="22">
        <f t="shared" si="0"/>
        <v>0.12938361107177107</v>
      </c>
      <c r="G15" s="23">
        <f t="shared" si="2"/>
        <v>9246</v>
      </c>
      <c r="H15" s="22">
        <f t="shared" si="1"/>
        <v>1.4864210947685887E-2</v>
      </c>
      <c r="I15" s="8"/>
      <c r="J15" s="2" t="b">
        <f>D15='[2]Afiliados 2023'!G10</f>
        <v>0</v>
      </c>
    </row>
    <row r="16" spans="1:10" ht="16.5">
      <c r="A16" s="24"/>
      <c r="B16" s="25"/>
      <c r="C16" s="20" t="s">
        <v>12</v>
      </c>
      <c r="D16" s="21">
        <v>33314</v>
      </c>
      <c r="E16" s="21">
        <v>33062</v>
      </c>
      <c r="F16" s="22">
        <f t="shared" si="0"/>
        <v>6.8278831942950261E-3</v>
      </c>
      <c r="G16" s="23">
        <f t="shared" si="2"/>
        <v>252</v>
      </c>
      <c r="H16" s="22">
        <f t="shared" si="1"/>
        <v>7.6220434335490892E-3</v>
      </c>
      <c r="I16" s="8"/>
      <c r="J16" s="2" t="b">
        <f>D16='[2]Afiliados 2023'!G11</f>
        <v>0</v>
      </c>
    </row>
    <row r="17" spans="1:10" ht="16.5">
      <c r="A17" s="24"/>
      <c r="B17" s="25"/>
      <c r="C17" s="20" t="s">
        <v>13</v>
      </c>
      <c r="D17" s="21">
        <v>997513</v>
      </c>
      <c r="E17" s="21">
        <v>982447</v>
      </c>
      <c r="F17" s="22">
        <f t="shared" si="0"/>
        <v>0.2044456459383687</v>
      </c>
      <c r="G17" s="23">
        <f t="shared" si="2"/>
        <v>15066</v>
      </c>
      <c r="H17" s="22">
        <f t="shared" si="1"/>
        <v>1.53351783862132E-2</v>
      </c>
      <c r="I17" s="8"/>
      <c r="J17" s="2" t="b">
        <f>D17='[2]Afiliados 2023'!G12</f>
        <v>0</v>
      </c>
    </row>
    <row r="18" spans="1:10" ht="16.5">
      <c r="A18" s="20"/>
      <c r="B18" s="20"/>
      <c r="C18" s="18" t="s">
        <v>14</v>
      </c>
      <c r="D18" s="19">
        <v>149080</v>
      </c>
      <c r="E18" s="19">
        <v>148686</v>
      </c>
      <c r="F18" s="16">
        <f>D18/D$9</f>
        <v>3.055474655116475E-2</v>
      </c>
      <c r="G18" s="19">
        <f t="shared" si="2"/>
        <v>394</v>
      </c>
      <c r="H18" s="16">
        <f>G18/E18</f>
        <v>2.6498796120683859E-3</v>
      </c>
      <c r="I18" s="8"/>
      <c r="J18" s="2" t="b">
        <f>D18='[2]Afiliados 2023'!G17</f>
        <v>0</v>
      </c>
    </row>
    <row r="19" spans="1:10" ht="16.5">
      <c r="A19" s="20"/>
      <c r="B19" s="20"/>
      <c r="C19" s="20" t="s">
        <v>15</v>
      </c>
      <c r="D19" s="21">
        <v>1357</v>
      </c>
      <c r="E19" s="21">
        <v>1357</v>
      </c>
      <c r="F19" s="22">
        <f t="shared" ref="F19:F20" si="3">D19/D$9</f>
        <v>2.7812443701321818E-4</v>
      </c>
      <c r="G19" s="23">
        <f t="shared" si="2"/>
        <v>0</v>
      </c>
      <c r="H19" s="22">
        <f>G19/E19</f>
        <v>0</v>
      </c>
      <c r="I19" s="8"/>
      <c r="J19" s="2" t="b">
        <f>D19='[2]Afiliados 2023'!G14</f>
        <v>1</v>
      </c>
    </row>
    <row r="20" spans="1:10" ht="16.5">
      <c r="A20" s="20"/>
      <c r="B20" s="20"/>
      <c r="C20" s="20" t="s">
        <v>16</v>
      </c>
      <c r="D20" s="21">
        <v>2571</v>
      </c>
      <c r="E20" s="21">
        <v>2571</v>
      </c>
      <c r="F20" s="22">
        <f t="shared" si="3"/>
        <v>5.2694025612452756E-4</v>
      </c>
      <c r="G20" s="23">
        <f t="shared" si="2"/>
        <v>0</v>
      </c>
      <c r="H20" s="22">
        <f>G20/E20</f>
        <v>0</v>
      </c>
      <c r="I20" s="8"/>
      <c r="J20" s="2" t="b">
        <f>D20='[2]Afiliados 2023'!G15</f>
        <v>1</v>
      </c>
    </row>
    <row r="21" spans="1:10" ht="16.5">
      <c r="A21" s="20"/>
      <c r="B21" s="20"/>
      <c r="C21" s="20" t="s">
        <v>17</v>
      </c>
      <c r="D21" s="21">
        <v>145152</v>
      </c>
      <c r="E21" s="21">
        <v>144758</v>
      </c>
      <c r="F21" s="22">
        <f>D21/D$9</f>
        <v>2.9749681858027004E-2</v>
      </c>
      <c r="G21" s="23">
        <f t="shared" si="2"/>
        <v>394</v>
      </c>
      <c r="H21" s="22">
        <f>G21/E21</f>
        <v>2.7217839428563535E-3</v>
      </c>
      <c r="I21" s="8"/>
      <c r="J21" s="2" t="b">
        <f>D21='[2]Afiliados 2023'!G16</f>
        <v>0</v>
      </c>
    </row>
    <row r="22" spans="1:10" ht="17.25" thickBot="1">
      <c r="A22" s="20"/>
      <c r="B22" s="20"/>
      <c r="C22" s="18" t="s">
        <v>18</v>
      </c>
      <c r="D22" s="26">
        <v>107401</v>
      </c>
      <c r="E22" s="26">
        <v>107238</v>
      </c>
      <c r="F22" s="27">
        <f>D22/D$9</f>
        <v>2.2012411687293034E-2</v>
      </c>
      <c r="G22" s="26">
        <f t="shared" si="2"/>
        <v>163</v>
      </c>
      <c r="H22" s="27">
        <f>G22/E22</f>
        <v>1.5199835879072716E-3</v>
      </c>
      <c r="I22" s="8"/>
      <c r="J22" s="2" t="b">
        <f>D22='[2]Afiliados 2023'!G18</f>
        <v>0</v>
      </c>
    </row>
    <row r="23" spans="1:10" ht="18" thickTop="1" thickBot="1">
      <c r="A23" s="28"/>
      <c r="B23" s="28"/>
      <c r="C23" s="28"/>
      <c r="D23" s="29"/>
      <c r="E23" s="29"/>
      <c r="F23" s="30"/>
      <c r="G23" s="31"/>
      <c r="H23" s="32"/>
      <c r="I23" s="8"/>
    </row>
    <row r="24" spans="1:10" ht="18.75" thickTop="1">
      <c r="A24" s="11"/>
      <c r="B24" s="12"/>
      <c r="C24" s="13" t="s">
        <v>19</v>
      </c>
      <c r="D24" s="19">
        <v>2071926</v>
      </c>
      <c r="E24" s="19">
        <v>2020338</v>
      </c>
      <c r="F24" s="16">
        <f>D24/D$24</f>
        <v>1</v>
      </c>
      <c r="G24" s="19">
        <f>D24-E24</f>
        <v>51588</v>
      </c>
      <c r="H24" s="16">
        <f>G24/E24</f>
        <v>2.5534341283488207E-2</v>
      </c>
      <c r="I24" s="8"/>
      <c r="J24" s="2" t="b">
        <f>D24='[2]Cotizantes 2023'!G20</f>
        <v>0</v>
      </c>
    </row>
    <row r="25" spans="1:10" ht="16.5">
      <c r="A25" s="92" t="s">
        <v>6</v>
      </c>
      <c r="B25" s="92"/>
      <c r="C25" s="92"/>
      <c r="D25" s="19">
        <v>1911639</v>
      </c>
      <c r="E25" s="19">
        <v>1860342</v>
      </c>
      <c r="F25" s="16">
        <f>D25/D$24</f>
        <v>0.92263864636092219</v>
      </c>
      <c r="G25" s="19">
        <f t="shared" ref="G25:G38" si="4">D25-E25</f>
        <v>51297</v>
      </c>
      <c r="H25" s="16">
        <f>G25/E25</f>
        <v>2.7573962206949045E-2</v>
      </c>
      <c r="I25" s="8"/>
      <c r="J25" s="2" t="b">
        <f>D25='[2]Cotizantes 2023'!G13</f>
        <v>0</v>
      </c>
    </row>
    <row r="26" spans="1:10" ht="16.5">
      <c r="A26" s="18"/>
      <c r="B26" s="18"/>
      <c r="C26" s="20" t="s">
        <v>7</v>
      </c>
      <c r="D26" s="21">
        <v>36612</v>
      </c>
      <c r="E26" s="21">
        <v>34684</v>
      </c>
      <c r="F26" s="22">
        <f t="shared" ref="F26:F38" si="5">D26/D$24</f>
        <v>1.7670515259714872E-2</v>
      </c>
      <c r="G26" s="23">
        <f>D26-E26</f>
        <v>1928</v>
      </c>
      <c r="H26" s="22">
        <f t="shared" ref="H26:H38" si="6">G26/E26</f>
        <v>5.5587590819974629E-2</v>
      </c>
      <c r="I26" s="8"/>
      <c r="J26" s="2" t="b">
        <f>D26='[2]Cotizantes 2023'!G6</f>
        <v>0</v>
      </c>
    </row>
    <row r="27" spans="1:10" ht="16.5">
      <c r="A27" s="24"/>
      <c r="B27" s="25"/>
      <c r="C27" s="20" t="s">
        <v>8</v>
      </c>
      <c r="D27" s="21">
        <v>524991</v>
      </c>
      <c r="E27" s="21">
        <v>511366</v>
      </c>
      <c r="F27" s="22">
        <f t="shared" si="5"/>
        <v>0.25338308414489707</v>
      </c>
      <c r="G27" s="23">
        <f t="shared" ref="G27:G32" si="7">D27-E27</f>
        <v>13625</v>
      </c>
      <c r="H27" s="22">
        <f t="shared" si="6"/>
        <v>2.6644321288470489E-2</v>
      </c>
      <c r="I27" s="8"/>
      <c r="J27" s="2" t="b">
        <f>D27='[2]Cotizantes 2023'!G7</f>
        <v>0</v>
      </c>
    </row>
    <row r="28" spans="1:10" ht="16.5">
      <c r="A28" s="18"/>
      <c r="B28" s="18"/>
      <c r="C28" s="20" t="s">
        <v>9</v>
      </c>
      <c r="D28" s="21">
        <v>8236</v>
      </c>
      <c r="E28" s="21">
        <v>7625</v>
      </c>
      <c r="F28" s="22">
        <f t="shared" si="5"/>
        <v>3.9750454408120752E-3</v>
      </c>
      <c r="G28" s="23">
        <f t="shared" si="7"/>
        <v>611</v>
      </c>
      <c r="H28" s="22">
        <f t="shared" si="6"/>
        <v>8.0131147540983605E-2</v>
      </c>
      <c r="I28" s="8"/>
      <c r="J28" s="2" t="b">
        <f>D28='[2]Cotizantes 2023'!G8</f>
        <v>0</v>
      </c>
    </row>
    <row r="29" spans="1:10" ht="16.5">
      <c r="A29" s="24"/>
      <c r="B29" s="25"/>
      <c r="C29" s="20" t="s">
        <v>10</v>
      </c>
      <c r="D29" s="21">
        <v>639704</v>
      </c>
      <c r="E29" s="21">
        <v>621789</v>
      </c>
      <c r="F29" s="22">
        <f t="shared" si="5"/>
        <v>0.30874847846882564</v>
      </c>
      <c r="G29" s="23">
        <f t="shared" si="7"/>
        <v>17915</v>
      </c>
      <c r="H29" s="22">
        <f t="shared" si="6"/>
        <v>2.8812024657882337E-2</v>
      </c>
      <c r="I29" s="8"/>
      <c r="J29" s="2" t="b">
        <f>D29='[2]Cotizantes 2023'!G9</f>
        <v>0</v>
      </c>
    </row>
    <row r="30" spans="1:10" ht="16.5">
      <c r="A30" s="24"/>
      <c r="B30" s="25"/>
      <c r="C30" s="20" t="s">
        <v>11</v>
      </c>
      <c r="D30" s="21">
        <v>275728</v>
      </c>
      <c r="E30" s="21">
        <v>269043</v>
      </c>
      <c r="F30" s="22">
        <f t="shared" si="5"/>
        <v>0.13307811186306848</v>
      </c>
      <c r="G30" s="23">
        <f t="shared" si="7"/>
        <v>6685</v>
      </c>
      <c r="H30" s="22">
        <f t="shared" si="6"/>
        <v>2.484732923733381E-2</v>
      </c>
      <c r="I30" s="8"/>
      <c r="J30" s="2" t="b">
        <f>D30='[2]Cotizantes 2023'!G10</f>
        <v>0</v>
      </c>
    </row>
    <row r="31" spans="1:10" ht="16.5">
      <c r="A31" s="24"/>
      <c r="B31" s="25"/>
      <c r="C31" s="20" t="s">
        <v>12</v>
      </c>
      <c r="D31" s="21">
        <v>16550</v>
      </c>
      <c r="E31" s="21">
        <v>16435</v>
      </c>
      <c r="F31" s="22">
        <f t="shared" si="5"/>
        <v>7.9877370137736575E-3</v>
      </c>
      <c r="G31" s="23">
        <f t="shared" si="7"/>
        <v>115</v>
      </c>
      <c r="H31" s="22">
        <f t="shared" si="6"/>
        <v>6.9972619409796166E-3</v>
      </c>
      <c r="I31" s="8"/>
      <c r="J31" s="2" t="b">
        <f>D31='[2]Cotizantes 2023'!G11</f>
        <v>0</v>
      </c>
    </row>
    <row r="32" spans="1:10" ht="16.5">
      <c r="A32" s="24"/>
      <c r="B32" s="25"/>
      <c r="C32" s="20" t="s">
        <v>13</v>
      </c>
      <c r="D32" s="21">
        <v>409818</v>
      </c>
      <c r="E32" s="21">
        <v>399400</v>
      </c>
      <c r="F32" s="22">
        <f t="shared" si="5"/>
        <v>0.19779567416983038</v>
      </c>
      <c r="G32" s="23">
        <f t="shared" si="7"/>
        <v>10418</v>
      </c>
      <c r="H32" s="22">
        <f t="shared" si="6"/>
        <v>2.6084126189283924E-2</v>
      </c>
      <c r="I32" s="8"/>
      <c r="J32" s="2" t="b">
        <f>D32='[2]Cotizantes 2023'!G12</f>
        <v>0</v>
      </c>
    </row>
    <row r="33" spans="1:10" ht="16.5">
      <c r="A33" s="20"/>
      <c r="B33" s="20"/>
      <c r="C33" s="18" t="s">
        <v>14</v>
      </c>
      <c r="D33" s="19">
        <v>119239</v>
      </c>
      <c r="E33" s="19">
        <v>119211</v>
      </c>
      <c r="F33" s="16">
        <f>D33/D$24</f>
        <v>5.7549835274039708E-2</v>
      </c>
      <c r="G33" s="19">
        <f>D33-E33</f>
        <v>28</v>
      </c>
      <c r="H33" s="16">
        <f>G33/E33</f>
        <v>2.3487765390777697E-4</v>
      </c>
      <c r="I33" s="8"/>
      <c r="J33" s="2" t="b">
        <f>D33='[2]Cotizantes 2023'!G17</f>
        <v>0</v>
      </c>
    </row>
    <row r="34" spans="1:10" ht="16.5">
      <c r="A34" s="20"/>
      <c r="B34" s="20"/>
      <c r="C34" s="20" t="s">
        <v>15</v>
      </c>
      <c r="D34" s="21">
        <v>285</v>
      </c>
      <c r="E34" s="21">
        <v>316</v>
      </c>
      <c r="F34" s="22">
        <f t="shared" si="5"/>
        <v>1.3755317516166117E-4</v>
      </c>
      <c r="G34" s="23">
        <f>D34-E34</f>
        <v>-31</v>
      </c>
      <c r="H34" s="22">
        <f>G34/E34</f>
        <v>-9.8101265822784806E-2</v>
      </c>
      <c r="I34" s="8"/>
      <c r="J34" s="2" t="b">
        <f>D34='[2]Cotizantes 2023'!G14</f>
        <v>0</v>
      </c>
    </row>
    <row r="35" spans="1:10" ht="16.5">
      <c r="A35" s="20"/>
      <c r="B35" s="20"/>
      <c r="C35" s="20" t="s">
        <v>16</v>
      </c>
      <c r="D35" s="21">
        <v>222</v>
      </c>
      <c r="E35" s="21">
        <v>225</v>
      </c>
      <c r="F35" s="22">
        <f t="shared" si="5"/>
        <v>1.0714668381013607E-4</v>
      </c>
      <c r="G35" s="23">
        <f>D35-E35</f>
        <v>-3</v>
      </c>
      <c r="H35" s="22">
        <f>G35/E35</f>
        <v>-1.3333333333333334E-2</v>
      </c>
      <c r="I35" s="8"/>
      <c r="J35" s="2" t="b">
        <f>D35='[2]Cotizantes 2023'!G15</f>
        <v>0</v>
      </c>
    </row>
    <row r="36" spans="1:10" ht="16.5">
      <c r="A36" s="20"/>
      <c r="B36" s="20"/>
      <c r="C36" s="20" t="s">
        <v>17</v>
      </c>
      <c r="D36" s="21">
        <v>118732</v>
      </c>
      <c r="E36" s="21">
        <v>118670</v>
      </c>
      <c r="F36" s="22">
        <f>D36/D$24</f>
        <v>5.7305135415067911E-2</v>
      </c>
      <c r="G36" s="23">
        <f>D36-E36</f>
        <v>62</v>
      </c>
      <c r="H36" s="22">
        <f>G36/E36</f>
        <v>5.2245723434734984E-4</v>
      </c>
      <c r="I36" s="8"/>
      <c r="J36" s="2" t="b">
        <f>D36='[2]Cotizantes 2023'!G16</f>
        <v>0</v>
      </c>
    </row>
    <row r="37" spans="1:10" ht="16.5">
      <c r="A37" s="20"/>
      <c r="B37" s="20"/>
      <c r="C37" s="18" t="s">
        <v>18</v>
      </c>
      <c r="D37" s="33">
        <v>26693</v>
      </c>
      <c r="E37" s="33">
        <v>27217</v>
      </c>
      <c r="F37" s="16">
        <f>D37/D$24</f>
        <v>1.2883182121369199E-2</v>
      </c>
      <c r="G37" s="19">
        <f t="shared" si="4"/>
        <v>-524</v>
      </c>
      <c r="H37" s="16">
        <f t="shared" si="6"/>
        <v>-1.9252672961751847E-2</v>
      </c>
      <c r="I37" s="8"/>
      <c r="J37" s="2" t="b">
        <f>D37='[2]Cotizantes 2023'!G18</f>
        <v>0</v>
      </c>
    </row>
    <row r="38" spans="1:10" ht="20.25" thickBot="1">
      <c r="A38" s="92" t="s">
        <v>20</v>
      </c>
      <c r="B38" s="92"/>
      <c r="C38" s="93"/>
      <c r="D38" s="33">
        <v>14355</v>
      </c>
      <c r="E38" s="33">
        <v>13568</v>
      </c>
      <c r="F38" s="16">
        <f t="shared" si="5"/>
        <v>6.9283362436689342E-3</v>
      </c>
      <c r="G38" s="19">
        <f t="shared" si="4"/>
        <v>787</v>
      </c>
      <c r="H38" s="16">
        <f t="shared" si="6"/>
        <v>5.8004127358490566E-2</v>
      </c>
      <c r="I38" s="8"/>
      <c r="J38" s="2" t="b">
        <f>D38='[2]Cotizantes 2023'!G19</f>
        <v>0</v>
      </c>
    </row>
    <row r="39" spans="1:10" ht="18" thickTop="1" thickBot="1">
      <c r="A39" s="28"/>
      <c r="B39" s="28"/>
      <c r="C39" s="28"/>
      <c r="D39" s="34"/>
      <c r="E39" s="34"/>
      <c r="F39" s="30"/>
      <c r="G39" s="31"/>
      <c r="H39" s="35"/>
      <c r="I39" s="8"/>
    </row>
    <row r="40" spans="1:10" ht="21.75" thickTop="1">
      <c r="A40" s="94" t="s">
        <v>21</v>
      </c>
      <c r="B40" s="94"/>
      <c r="C40" s="95"/>
      <c r="D40" s="36">
        <f>D24/D9</f>
        <v>0.42465235982538624</v>
      </c>
      <c r="E40" s="36">
        <f>E24/E9</f>
        <v>0.4203236158427171</v>
      </c>
      <c r="F40" s="37" t="s">
        <v>22</v>
      </c>
      <c r="G40" s="38">
        <f>D40-E40</f>
        <v>4.3287439826691365E-3</v>
      </c>
      <c r="H40" s="16">
        <f>G40/E40</f>
        <v>1.0298598078983336E-2</v>
      </c>
      <c r="I40" s="8"/>
    </row>
    <row r="41" spans="1:10" ht="20.25" customHeight="1" thickBot="1">
      <c r="A41" s="96" t="s">
        <v>23</v>
      </c>
      <c r="B41" s="96"/>
      <c r="C41" s="97"/>
      <c r="D41" s="39">
        <f>D24/2859490</f>
        <v>0.7245788584677687</v>
      </c>
      <c r="E41" s="39">
        <f>+E24/2859490</f>
        <v>0.70653787913229282</v>
      </c>
      <c r="F41" s="40" t="s">
        <v>22</v>
      </c>
      <c r="G41" s="38">
        <f>D41-E41</f>
        <v>1.8040979335475882E-2</v>
      </c>
      <c r="H41" s="41">
        <f>G41/E41</f>
        <v>2.5534341283488173E-2</v>
      </c>
      <c r="I41" s="8"/>
    </row>
    <row r="42" spans="1:10" ht="18" thickTop="1" thickBot="1">
      <c r="A42" s="42"/>
      <c r="B42" s="42"/>
      <c r="C42" s="42"/>
      <c r="D42" s="43"/>
      <c r="E42" s="43"/>
      <c r="F42" s="44"/>
      <c r="G42" s="31"/>
      <c r="H42" s="45"/>
      <c r="I42" s="8"/>
    </row>
    <row r="43" spans="1:10" ht="21.75" thickTop="1">
      <c r="A43" s="11"/>
      <c r="B43" s="12"/>
      <c r="C43" s="13" t="s">
        <v>24</v>
      </c>
      <c r="D43" s="46">
        <v>6804895191.0600014</v>
      </c>
      <c r="E43" s="46">
        <v>6648231133.0800009</v>
      </c>
      <c r="F43" s="16">
        <f>D43/D$43</f>
        <v>1</v>
      </c>
      <c r="G43" s="19">
        <f>D43-E43</f>
        <v>156664057.9800005</v>
      </c>
      <c r="H43" s="16">
        <f t="shared" ref="H43:H65" si="8">G43/E43</f>
        <v>2.3564773071814211E-2</v>
      </c>
      <c r="I43" s="8"/>
      <c r="J43" s="47">
        <f>D43-'[2]Individualizacion 2023'!H49</f>
        <v>156664057.9800005</v>
      </c>
    </row>
    <row r="44" spans="1:10" ht="16.5">
      <c r="A44" s="92" t="s">
        <v>25</v>
      </c>
      <c r="B44" s="92"/>
      <c r="C44" s="93"/>
      <c r="D44" s="46">
        <v>5260860094.7900009</v>
      </c>
      <c r="E44" s="46">
        <v>4601044684.5900002</v>
      </c>
      <c r="F44" s="16">
        <f>D44/D$43</f>
        <v>0.7730993567250688</v>
      </c>
      <c r="G44" s="19">
        <f>D44-E44</f>
        <v>659815410.20000076</v>
      </c>
      <c r="H44" s="16">
        <f t="shared" si="8"/>
        <v>0.14340556448188396</v>
      </c>
      <c r="I44" s="8"/>
      <c r="J44" s="2" t="b">
        <f>D44=('[2]Individualizacion 2023'!B37+'[2]Individualizacion 2023'!C37)</f>
        <v>0</v>
      </c>
    </row>
    <row r="45" spans="1:10" ht="16.5">
      <c r="A45" s="18"/>
      <c r="B45" s="18"/>
      <c r="C45" s="20" t="s">
        <v>7</v>
      </c>
      <c r="D45" s="48">
        <v>85931213.61999999</v>
      </c>
      <c r="E45" s="48">
        <v>71396518.149999991</v>
      </c>
      <c r="F45" s="22">
        <f t="shared" ref="F45:F65" si="9">D45/D$43</f>
        <v>1.2627852627751414E-2</v>
      </c>
      <c r="G45" s="23">
        <f>D45-E45</f>
        <v>14534695.469999999</v>
      </c>
      <c r="H45" s="22">
        <f t="shared" si="8"/>
        <v>0.20357709096490445</v>
      </c>
      <c r="I45" s="8"/>
      <c r="J45" s="2" t="b">
        <f>D45=('[2]Individualizacion 2023'!B30+'[2]Individualizacion 2023'!C30)</f>
        <v>0</v>
      </c>
    </row>
    <row r="46" spans="1:10" ht="16.5">
      <c r="A46" s="83" t="s">
        <v>8</v>
      </c>
      <c r="B46" s="83"/>
      <c r="C46" s="84"/>
      <c r="D46" s="48">
        <v>1325030960.8599999</v>
      </c>
      <c r="E46" s="48">
        <v>1159926787.25</v>
      </c>
      <c r="F46" s="22">
        <f t="shared" si="9"/>
        <v>0.19471732093695909</v>
      </c>
      <c r="G46" s="23">
        <f t="shared" ref="G46:G51" si="10">D46-E46</f>
        <v>165104173.6099999</v>
      </c>
      <c r="H46" s="22">
        <f t="shared" si="8"/>
        <v>0.14234016786648696</v>
      </c>
      <c r="I46" s="8"/>
      <c r="J46" s="2" t="b">
        <f>D46=('[2]Individualizacion 2023'!B31+'[2]Individualizacion 2023'!C31)</f>
        <v>0</v>
      </c>
    </row>
    <row r="47" spans="1:10" ht="16.5">
      <c r="A47" s="18"/>
      <c r="B47" s="18"/>
      <c r="C47" s="20" t="s">
        <v>9</v>
      </c>
      <c r="D47" s="48">
        <v>38627712.620000005</v>
      </c>
      <c r="E47" s="48">
        <v>31401098.59</v>
      </c>
      <c r="F47" s="22">
        <f t="shared" si="9"/>
        <v>5.6764595979005737E-3</v>
      </c>
      <c r="G47" s="23">
        <f t="shared" si="10"/>
        <v>7226614.0300000049</v>
      </c>
      <c r="H47" s="22">
        <f t="shared" si="8"/>
        <v>0.23013889177435956</v>
      </c>
      <c r="I47" s="8"/>
      <c r="J47" s="2" t="b">
        <f>D47=('[2]Individualizacion 2023'!B32+'[2]Individualizacion 2023'!C32)</f>
        <v>0</v>
      </c>
    </row>
    <row r="48" spans="1:10" ht="16.5">
      <c r="A48" s="83" t="s">
        <v>10</v>
      </c>
      <c r="B48" s="83"/>
      <c r="C48" s="84"/>
      <c r="D48" s="48">
        <v>1858801727.0699999</v>
      </c>
      <c r="E48" s="48">
        <v>1623561849.2099998</v>
      </c>
      <c r="F48" s="22">
        <f t="shared" si="9"/>
        <v>0.27315655493298696</v>
      </c>
      <c r="G48" s="23">
        <f t="shared" si="10"/>
        <v>235239877.86000013</v>
      </c>
      <c r="H48" s="22">
        <f t="shared" si="8"/>
        <v>0.14489123280056393</v>
      </c>
      <c r="I48" s="8"/>
      <c r="J48" s="2" t="b">
        <f>D48=('[2]Individualizacion 2023'!B33+'[2]Individualizacion 2023'!C33)</f>
        <v>0</v>
      </c>
    </row>
    <row r="49" spans="1:10" ht="16.5">
      <c r="A49" s="83" t="s">
        <v>11</v>
      </c>
      <c r="B49" s="83"/>
      <c r="C49" s="84"/>
      <c r="D49" s="48">
        <v>773555275.00999999</v>
      </c>
      <c r="E49" s="48">
        <v>681421792.4000001</v>
      </c>
      <c r="F49" s="22">
        <f t="shared" si="9"/>
        <v>0.11367629526848054</v>
      </c>
      <c r="G49" s="23">
        <f t="shared" si="10"/>
        <v>92133482.609999895</v>
      </c>
      <c r="H49" s="22">
        <f t="shared" si="8"/>
        <v>0.13520771369154685</v>
      </c>
      <c r="I49" s="8"/>
      <c r="J49" s="2" t="b">
        <f>D49=('[2]Individualizacion 2023'!B34+'[2]Individualizacion 2023'!C34)</f>
        <v>0</v>
      </c>
    </row>
    <row r="50" spans="1:10" ht="16.5">
      <c r="A50" s="83" t="s">
        <v>12</v>
      </c>
      <c r="B50" s="83"/>
      <c r="C50" s="84"/>
      <c r="D50" s="48">
        <v>41320577.859999999</v>
      </c>
      <c r="E50" s="48">
        <v>35385806.709999993</v>
      </c>
      <c r="F50" s="22">
        <f t="shared" si="9"/>
        <v>6.0721843172963658E-3</v>
      </c>
      <c r="G50" s="23">
        <f t="shared" si="10"/>
        <v>5934771.150000006</v>
      </c>
      <c r="H50" s="22">
        <f t="shared" si="8"/>
        <v>0.16771614672056764</v>
      </c>
      <c r="I50" s="8"/>
      <c r="J50" s="2" t="b">
        <f>D50=('[2]Individualizacion 2023'!B35+'[2]Individualizacion 2023'!C35)</f>
        <v>0</v>
      </c>
    </row>
    <row r="51" spans="1:10" ht="16.5">
      <c r="A51" s="83" t="s">
        <v>13</v>
      </c>
      <c r="B51" s="83"/>
      <c r="C51" s="84"/>
      <c r="D51" s="48">
        <v>1137592627.75</v>
      </c>
      <c r="E51" s="48">
        <v>997950832.28000009</v>
      </c>
      <c r="F51" s="22">
        <f t="shared" si="9"/>
        <v>0.16717268904369367</v>
      </c>
      <c r="G51" s="23">
        <f t="shared" si="10"/>
        <v>139641795.46999991</v>
      </c>
      <c r="H51" s="22">
        <f t="shared" si="8"/>
        <v>0.13992853250190979</v>
      </c>
      <c r="I51" s="8"/>
      <c r="J51" s="2" t="b">
        <f>D51=('[2]Individualizacion 2023'!B36+'[2]Individualizacion 2023'!C36)</f>
        <v>0</v>
      </c>
    </row>
    <row r="52" spans="1:10" ht="16.5">
      <c r="A52" s="92" t="s">
        <v>14</v>
      </c>
      <c r="B52" s="92"/>
      <c r="C52" s="92"/>
      <c r="D52" s="46">
        <v>1003188887.15</v>
      </c>
      <c r="E52" s="46">
        <v>886368210.42000008</v>
      </c>
      <c r="F52" s="16">
        <f t="shared" si="9"/>
        <v>0.14742165147053982</v>
      </c>
      <c r="G52" s="19">
        <f>D52-E52</f>
        <v>116820676.7299999</v>
      </c>
      <c r="H52" s="16">
        <f t="shared" si="8"/>
        <v>0.13179700643217468</v>
      </c>
      <c r="I52" s="8"/>
      <c r="J52" s="2" t="b">
        <f>D52=('[2]Individualizacion 2023'!B41+'[2]Individualizacion 2023'!C41)</f>
        <v>0</v>
      </c>
    </row>
    <row r="53" spans="1:10" ht="18.75">
      <c r="A53" s="20"/>
      <c r="B53" s="20"/>
      <c r="C53" s="20" t="s">
        <v>26</v>
      </c>
      <c r="D53" s="48">
        <v>11453446.279999999</v>
      </c>
      <c r="E53" s="48">
        <v>11136647.550000001</v>
      </c>
      <c r="F53" s="22">
        <f>D53/D$43</f>
        <v>1.6831186900640406E-3</v>
      </c>
      <c r="G53" s="23">
        <f>D53-E53</f>
        <v>316798.72999999858</v>
      </c>
      <c r="H53" s="22">
        <f>G53/E53</f>
        <v>2.8446507674564827E-2</v>
      </c>
      <c r="I53" s="8"/>
      <c r="J53" s="2" t="b">
        <f>D53=('[2]Individualizacion 2023'!B38+'[2]Individualizacion 2023'!C38)</f>
        <v>0</v>
      </c>
    </row>
    <row r="54" spans="1:10" ht="16.5">
      <c r="A54" s="20"/>
      <c r="B54" s="20"/>
      <c r="C54" s="20" t="s">
        <v>16</v>
      </c>
      <c r="D54" s="48">
        <v>1214901.8600000001</v>
      </c>
      <c r="E54" s="48">
        <v>1149135.3599999999</v>
      </c>
      <c r="F54" s="22">
        <f>D54/D$43</f>
        <v>1.7853351534290925E-4</v>
      </c>
      <c r="G54" s="23">
        <f>D54-E54</f>
        <v>65766.500000000233</v>
      </c>
      <c r="H54" s="22">
        <f>G54/E54</f>
        <v>5.7231290837660972E-2</v>
      </c>
      <c r="I54" s="8"/>
      <c r="J54" s="2" t="b">
        <f>D54=('[2]Individualizacion 2023'!B39+'[2]Individualizacion 2023'!C39)</f>
        <v>0</v>
      </c>
    </row>
    <row r="55" spans="1:10" ht="16.5">
      <c r="A55" s="20"/>
      <c r="B55" s="20"/>
      <c r="C55" s="20" t="s">
        <v>17</v>
      </c>
      <c r="D55" s="48">
        <v>990520539.00999999</v>
      </c>
      <c r="E55" s="48">
        <v>874082427.50999999</v>
      </c>
      <c r="F55" s="22">
        <f>D55/D$43</f>
        <v>0.14555999926513286</v>
      </c>
      <c r="G55" s="23">
        <f>D55-E55</f>
        <v>116438111.5</v>
      </c>
      <c r="H55" s="22">
        <f>G55/E55</f>
        <v>0.13321182057360131</v>
      </c>
      <c r="I55" s="8"/>
      <c r="J55" s="2" t="b">
        <f>D55=('[2]Individualizacion 2023'!B40+'[2]Individualizacion 2023'!C40)</f>
        <v>0</v>
      </c>
    </row>
    <row r="56" spans="1:10" ht="16.5">
      <c r="A56" s="20"/>
      <c r="B56" s="20"/>
      <c r="C56" s="18" t="s">
        <v>18</v>
      </c>
      <c r="D56" s="46">
        <v>112395794.17999999</v>
      </c>
      <c r="E56" s="46">
        <v>102997256.34</v>
      </c>
      <c r="F56" s="16">
        <f t="shared" si="9"/>
        <v>1.6516903056443998E-2</v>
      </c>
      <c r="G56" s="19">
        <f t="shared" ref="G56:G65" si="11">D56-E56</f>
        <v>9398537.8399999887</v>
      </c>
      <c r="H56" s="16">
        <f t="shared" si="8"/>
        <v>9.1250370873713973E-2</v>
      </c>
      <c r="I56" s="8"/>
      <c r="J56" s="2" t="b">
        <f>D56=('[2]Individualizacion 2023'!B42+'[2]Individualizacion 2023'!C42)</f>
        <v>0</v>
      </c>
    </row>
    <row r="57" spans="1:10" ht="16.5">
      <c r="A57" s="92" t="s">
        <v>27</v>
      </c>
      <c r="B57" s="92"/>
      <c r="C57" s="92"/>
      <c r="D57" s="46">
        <v>260915406.83000001</v>
      </c>
      <c r="E57" s="46">
        <v>254058427.52000001</v>
      </c>
      <c r="F57" s="16">
        <f t="shared" si="9"/>
        <v>3.834231086656268E-2</v>
      </c>
      <c r="G57" s="19">
        <f t="shared" si="11"/>
        <v>6856979.3100000024</v>
      </c>
      <c r="H57" s="16">
        <f t="shared" si="8"/>
        <v>2.6989773088555415E-2</v>
      </c>
      <c r="I57" s="8"/>
      <c r="J57" s="49" t="b">
        <f>'[2]Individualizacion 2023'!H47=D57</f>
        <v>0</v>
      </c>
    </row>
    <row r="58" spans="1:10" ht="16.5">
      <c r="A58" s="92" t="s">
        <v>28</v>
      </c>
      <c r="B58" s="92"/>
      <c r="C58" s="92"/>
      <c r="D58" s="46">
        <v>597875104.81000006</v>
      </c>
      <c r="E58" s="46">
        <v>596311353.26000011</v>
      </c>
      <c r="F58" s="16">
        <f t="shared" si="9"/>
        <v>8.7859561098819636E-2</v>
      </c>
      <c r="G58" s="19">
        <f t="shared" si="11"/>
        <v>1563751.5499999523</v>
      </c>
      <c r="H58" s="16">
        <f t="shared" si="8"/>
        <v>2.6223742705065263E-3</v>
      </c>
      <c r="I58" s="8"/>
      <c r="J58" s="2" t="b">
        <f>D58='[2]Individualizacion 2023'!D49</f>
        <v>0</v>
      </c>
    </row>
    <row r="59" spans="1:10" ht="19.5">
      <c r="A59" s="92" t="s">
        <v>29</v>
      </c>
      <c r="B59" s="92"/>
      <c r="C59" s="92"/>
      <c r="D59" s="46">
        <v>38367817.960000001</v>
      </c>
      <c r="E59" s="46">
        <v>38332122.280000001</v>
      </c>
      <c r="F59" s="16">
        <f t="shared" si="9"/>
        <v>5.6382672888784686E-3</v>
      </c>
      <c r="G59" s="19">
        <f>D59-E59</f>
        <v>35695.679999999702</v>
      </c>
      <c r="H59" s="16">
        <f t="shared" si="8"/>
        <v>9.3122107195781653E-4</v>
      </c>
      <c r="I59" s="8"/>
      <c r="J59" s="2" t="b">
        <f>D59='[2]Individualizacion 2023'!E49</f>
        <v>0</v>
      </c>
    </row>
    <row r="60" spans="1:10" ht="16.5">
      <c r="A60" s="92" t="s">
        <v>30</v>
      </c>
      <c r="B60" s="92"/>
      <c r="C60" s="92"/>
      <c r="D60" s="46">
        <v>843.88</v>
      </c>
      <c r="E60" s="46">
        <v>146.67000000000002</v>
      </c>
      <c r="F60" s="16">
        <f t="shared" si="9"/>
        <v>1.2401072702907398E-7</v>
      </c>
      <c r="G60" s="19">
        <f t="shared" si="11"/>
        <v>697.21</v>
      </c>
      <c r="H60" s="16">
        <f t="shared" si="8"/>
        <v>4.7535965091702455</v>
      </c>
      <c r="I60" s="8"/>
      <c r="J60" s="2" t="b">
        <f>D60='[2]Individualizacion 2023'!F49</f>
        <v>0</v>
      </c>
    </row>
    <row r="61" spans="1:10" ht="16.5">
      <c r="A61" s="92" t="s">
        <v>31</v>
      </c>
      <c r="B61" s="92"/>
      <c r="C61" s="92"/>
      <c r="D61" s="46">
        <v>4589917.16</v>
      </c>
      <c r="E61" s="46">
        <v>6348473.6900000004</v>
      </c>
      <c r="F61" s="16">
        <f t="shared" si="9"/>
        <v>6.7450225626252834E-4</v>
      </c>
      <c r="G61" s="19">
        <f t="shared" si="11"/>
        <v>-1758556.5300000003</v>
      </c>
      <c r="H61" s="16">
        <f t="shared" si="8"/>
        <v>-0.27700461809742494</v>
      </c>
      <c r="I61" s="8"/>
      <c r="J61" s="2" t="b">
        <f>D61='[2]Individualizacion 2023'!G49</f>
        <v>0</v>
      </c>
    </row>
    <row r="62" spans="1:10" ht="19.5">
      <c r="A62" s="92" t="s">
        <v>32</v>
      </c>
      <c r="B62" s="92"/>
      <c r="C62" s="92"/>
      <c r="D62" s="46">
        <v>28777993.879999999</v>
      </c>
      <c r="E62" s="46">
        <v>27924600.02</v>
      </c>
      <c r="F62" s="16">
        <f t="shared" si="9"/>
        <v>4.2290135368737748E-3</v>
      </c>
      <c r="G62" s="19">
        <f t="shared" si="11"/>
        <v>853393.8599999994</v>
      </c>
      <c r="H62" s="16">
        <f t="shared" si="8"/>
        <v>3.0560647579151948E-2</v>
      </c>
      <c r="I62" s="8"/>
    </row>
    <row r="63" spans="1:10" ht="19.5">
      <c r="A63" s="18"/>
      <c r="B63" s="18"/>
      <c r="C63" s="18" t="s">
        <v>33</v>
      </c>
      <c r="D63" s="46">
        <v>57554837.630000003</v>
      </c>
      <c r="E63" s="46">
        <v>55847764.340000004</v>
      </c>
      <c r="F63" s="16">
        <f t="shared" si="9"/>
        <v>8.4578580586536067E-3</v>
      </c>
      <c r="G63" s="19">
        <f t="shared" si="11"/>
        <v>1707073.2899999991</v>
      </c>
      <c r="H63" s="16">
        <f t="shared" si="8"/>
        <v>3.0566546578433707E-2</v>
      </c>
      <c r="I63" s="8"/>
    </row>
    <row r="64" spans="1:10" ht="16.5">
      <c r="A64" s="92" t="s">
        <v>34</v>
      </c>
      <c r="B64" s="92"/>
      <c r="C64" s="92"/>
      <c r="D64" s="46">
        <v>45660561.890000001</v>
      </c>
      <c r="E64" s="46">
        <v>44460680.219999999</v>
      </c>
      <c r="F64" s="16">
        <f t="shared" si="9"/>
        <v>6.7099581416018008E-3</v>
      </c>
      <c r="G64" s="19">
        <f t="shared" si="11"/>
        <v>1199881.6700000018</v>
      </c>
      <c r="H64" s="16">
        <f t="shared" si="8"/>
        <v>2.6987478915364238E-2</v>
      </c>
      <c r="I64" s="8"/>
      <c r="J64" s="2" t="b">
        <f>D64='[2]Individualizacion 2023'!H46</f>
        <v>0</v>
      </c>
    </row>
    <row r="65" spans="1:10" ht="17.25" thickBot="1">
      <c r="A65" s="92" t="s">
        <v>35</v>
      </c>
      <c r="B65" s="92"/>
      <c r="C65" s="92"/>
      <c r="D65" s="46">
        <v>35541614.710000001</v>
      </c>
      <c r="E65" s="46">
        <v>34537413.729999997</v>
      </c>
      <c r="F65" s="16">
        <f t="shared" si="9"/>
        <v>5.2229481442554989E-3</v>
      </c>
      <c r="G65" s="19">
        <f t="shared" si="11"/>
        <v>1004200.9800000042</v>
      </c>
      <c r="H65" s="16">
        <f t="shared" si="8"/>
        <v>2.9075743419888212E-2</v>
      </c>
      <c r="I65" s="8"/>
      <c r="J65" s="2" t="b">
        <f>D65='[2]Individualizacion 2023'!H48</f>
        <v>0</v>
      </c>
    </row>
    <row r="66" spans="1:10" ht="18" thickTop="1" thickBot="1">
      <c r="A66" s="42"/>
      <c r="B66" s="42"/>
      <c r="C66" s="42"/>
      <c r="D66" s="43" t="s">
        <v>36</v>
      </c>
      <c r="E66" s="43" t="s">
        <v>36</v>
      </c>
      <c r="F66" s="30"/>
      <c r="G66" s="31"/>
      <c r="H66" s="45"/>
      <c r="I66" s="8"/>
    </row>
    <row r="67" spans="1:10" ht="18.75" thickTop="1">
      <c r="A67" s="11"/>
      <c r="B67" s="12"/>
      <c r="C67" s="13" t="s">
        <v>37</v>
      </c>
      <c r="D67" s="46">
        <v>5735611092.3100004</v>
      </c>
      <c r="E67" s="46">
        <v>5590410151.3500004</v>
      </c>
      <c r="F67" s="16">
        <f t="shared" ref="F67:F81" si="12">D67/D$67</f>
        <v>1</v>
      </c>
      <c r="G67" s="19">
        <f t="shared" ref="G67:G81" si="13">D67-E67</f>
        <v>145200940.96000004</v>
      </c>
      <c r="H67" s="16">
        <f t="shared" ref="H67:H81" si="14">G67/E67</f>
        <v>2.5973217890808278E-2</v>
      </c>
      <c r="I67" s="8"/>
      <c r="J67" s="2" t="b">
        <f>D67=('[2]Individualizacion 2023'!B49+'[2]Individualizacion 2023'!C49)</f>
        <v>0</v>
      </c>
    </row>
    <row r="68" spans="1:10" ht="16.5">
      <c r="A68" s="98" t="s">
        <v>38</v>
      </c>
      <c r="B68" s="98"/>
      <c r="C68" s="98"/>
      <c r="D68" s="46">
        <v>5440072524.3400002</v>
      </c>
      <c r="E68" s="46">
        <v>5297054089.2200003</v>
      </c>
      <c r="F68" s="16">
        <f t="shared" si="12"/>
        <v>0.94847304616482064</v>
      </c>
      <c r="G68" s="19">
        <f t="shared" si="13"/>
        <v>143018435.11999989</v>
      </c>
      <c r="H68" s="16">
        <f t="shared" si="14"/>
        <v>2.6999617657493011E-2</v>
      </c>
      <c r="I68" s="8"/>
      <c r="J68" s="2" t="b">
        <f>D68='[2]Individualizacion 2023'!B49</f>
        <v>0</v>
      </c>
    </row>
    <row r="69" spans="1:10" ht="16.5">
      <c r="A69" s="92" t="s">
        <v>39</v>
      </c>
      <c r="B69" s="92"/>
      <c r="C69" s="92"/>
      <c r="D69" s="46">
        <v>4724632786.7799997</v>
      </c>
      <c r="E69" s="46">
        <v>4581134444.6199999</v>
      </c>
      <c r="F69" s="16">
        <f t="shared" si="12"/>
        <v>0.82373660116435266</v>
      </c>
      <c r="G69" s="19">
        <f t="shared" si="13"/>
        <v>143498342.15999985</v>
      </c>
      <c r="H69" s="16">
        <f t="shared" si="14"/>
        <v>3.1323757007070956E-2</v>
      </c>
      <c r="I69" s="8"/>
      <c r="J69" s="2" t="b">
        <f>D69='[2]Individualizacion 2023'!B37</f>
        <v>0</v>
      </c>
    </row>
    <row r="70" spans="1:10" ht="16.5">
      <c r="A70" s="98" t="s">
        <v>14</v>
      </c>
      <c r="B70" s="98"/>
      <c r="C70" s="98"/>
      <c r="D70" s="46">
        <v>614848088.48000002</v>
      </c>
      <c r="E70" s="46">
        <v>613378194.13</v>
      </c>
      <c r="F70" s="16">
        <f t="shared" si="12"/>
        <v>0.10719835752189602</v>
      </c>
      <c r="G70" s="19">
        <f t="shared" si="13"/>
        <v>1469894.3500000238</v>
      </c>
      <c r="H70" s="16">
        <f t="shared" si="14"/>
        <v>2.3963915966802251E-3</v>
      </c>
      <c r="I70" s="8"/>
      <c r="J70" s="2" t="b">
        <f>D70='[2]Individualizacion 2023'!B41</f>
        <v>0</v>
      </c>
    </row>
    <row r="71" spans="1:10" ht="16.5">
      <c r="A71" s="20"/>
      <c r="B71" s="20"/>
      <c r="C71" s="20" t="s">
        <v>15</v>
      </c>
      <c r="D71" s="48">
        <v>4421367.41</v>
      </c>
      <c r="E71" s="48">
        <v>4436804.43</v>
      </c>
      <c r="F71" s="22">
        <f>D71/D$67</f>
        <v>7.7086248332421494E-4</v>
      </c>
      <c r="G71" s="23">
        <f>D71-E71</f>
        <v>-15437.019999999553</v>
      </c>
      <c r="H71" s="22">
        <f>G71/E71</f>
        <v>-3.4793104459642714E-3</v>
      </c>
      <c r="I71" s="8"/>
      <c r="J71" s="2" t="b">
        <f>D71='[2]Individualizacion 2023'!B38</f>
        <v>0</v>
      </c>
    </row>
    <row r="72" spans="1:10" ht="16.5">
      <c r="A72" s="20"/>
      <c r="B72" s="20"/>
      <c r="C72" s="20" t="s">
        <v>16</v>
      </c>
      <c r="D72" s="48">
        <v>876291.3</v>
      </c>
      <c r="E72" s="48">
        <v>884619</v>
      </c>
      <c r="F72" s="22">
        <f>D72/D$67</f>
        <v>1.5278080851313026E-4</v>
      </c>
      <c r="G72" s="23">
        <f>D72-E72</f>
        <v>-8327.6999999999534</v>
      </c>
      <c r="H72" s="22">
        <f>G72/E72</f>
        <v>-9.4138832649987778E-3</v>
      </c>
      <c r="I72" s="8"/>
      <c r="J72" s="2" t="b">
        <f>D72='[2]Individualizacion 2023'!B39</f>
        <v>0</v>
      </c>
    </row>
    <row r="73" spans="1:10" ht="16.5">
      <c r="A73" s="83" t="s">
        <v>17</v>
      </c>
      <c r="B73" s="83"/>
      <c r="C73" s="83"/>
      <c r="D73" s="48">
        <v>609550429.76999998</v>
      </c>
      <c r="E73" s="48">
        <v>608056770.70000005</v>
      </c>
      <c r="F73" s="22">
        <f>D73/D$67</f>
        <v>0.10627471423005867</v>
      </c>
      <c r="G73" s="23">
        <f>D73-E73</f>
        <v>1493659.0699999332</v>
      </c>
      <c r="H73" s="22">
        <f>G73/E73</f>
        <v>2.4564467365118235E-3</v>
      </c>
      <c r="I73" s="8"/>
      <c r="J73" s="2" t="b">
        <f>D73='[2]Individualizacion 2023'!B40</f>
        <v>0</v>
      </c>
    </row>
    <row r="74" spans="1:10" ht="16.5">
      <c r="A74" s="20"/>
      <c r="B74" s="20"/>
      <c r="C74" s="50" t="s">
        <v>18</v>
      </c>
      <c r="D74" s="46">
        <v>100591649.08</v>
      </c>
      <c r="E74" s="46">
        <v>102541450.47</v>
      </c>
      <c r="F74" s="16">
        <f t="shared" si="12"/>
        <v>1.7538087478571881E-2</v>
      </c>
      <c r="G74" s="19">
        <f t="shared" si="13"/>
        <v>-1949801.3900000006</v>
      </c>
      <c r="H74" s="16">
        <f t="shared" si="14"/>
        <v>-1.9014763113483005E-2</v>
      </c>
      <c r="I74" s="8"/>
      <c r="J74" s="2" t="b">
        <f>D74='[2]Individualizacion 2023'!B42</f>
        <v>0</v>
      </c>
    </row>
    <row r="75" spans="1:10" ht="16.5">
      <c r="A75" s="98" t="s">
        <v>40</v>
      </c>
      <c r="B75" s="98"/>
      <c r="C75" s="98"/>
      <c r="D75" s="46">
        <v>295538567.97000003</v>
      </c>
      <c r="E75" s="46">
        <v>293356062.13000005</v>
      </c>
      <c r="F75" s="16">
        <f t="shared" si="12"/>
        <v>5.1526953835179357E-2</v>
      </c>
      <c r="G75" s="19">
        <f t="shared" si="13"/>
        <v>2182505.8399999738</v>
      </c>
      <c r="H75" s="16">
        <f t="shared" si="14"/>
        <v>7.4397843499576337E-3</v>
      </c>
      <c r="I75" s="8"/>
      <c r="J75" s="2" t="b">
        <f>D75='[2]Individualizacion 2023'!C49</f>
        <v>0</v>
      </c>
    </row>
    <row r="76" spans="1:10" ht="16.5">
      <c r="A76" s="92" t="s">
        <v>39</v>
      </c>
      <c r="B76" s="92"/>
      <c r="C76" s="92"/>
      <c r="D76" s="46">
        <v>21618280.389999997</v>
      </c>
      <c r="E76" s="46">
        <v>19910239.970000003</v>
      </c>
      <c r="F76" s="16">
        <f t="shared" si="12"/>
        <v>3.7691328861164642E-3</v>
      </c>
      <c r="G76" s="19">
        <f t="shared" si="13"/>
        <v>1708040.4199999943</v>
      </c>
      <c r="H76" s="16">
        <f t="shared" si="14"/>
        <v>8.5787033334284529E-2</v>
      </c>
      <c r="I76" s="8"/>
      <c r="J76" s="2" t="b">
        <f>D76='[2]Individualizacion 2023'!C37</f>
        <v>0</v>
      </c>
    </row>
    <row r="77" spans="1:10" ht="16.5">
      <c r="A77" s="98" t="s">
        <v>14</v>
      </c>
      <c r="B77" s="98"/>
      <c r="C77" s="98"/>
      <c r="D77" s="46">
        <v>273476662.23000002</v>
      </c>
      <c r="E77" s="46">
        <v>272990016.29000002</v>
      </c>
      <c r="F77" s="16">
        <f t="shared" si="12"/>
        <v>4.7680475162735991E-2</v>
      </c>
      <c r="G77" s="19">
        <f t="shared" si="13"/>
        <v>486645.93999999762</v>
      </c>
      <c r="H77" s="16">
        <f t="shared" si="14"/>
        <v>1.7826510530078461E-3</v>
      </c>
      <c r="I77" s="8"/>
      <c r="J77" s="2" t="b">
        <f>D77='[2]Individualizacion 2023'!C41</f>
        <v>0</v>
      </c>
    </row>
    <row r="78" spans="1:10" ht="16.5">
      <c r="A78" s="20"/>
      <c r="B78" s="20"/>
      <c r="C78" s="20" t="s">
        <v>15</v>
      </c>
      <c r="D78" s="51">
        <v>6555686.5199999996</v>
      </c>
      <c r="E78" s="51">
        <v>6699843.1200000001</v>
      </c>
      <c r="F78" s="22">
        <f>D78/D$67</f>
        <v>1.1429796083610886E-3</v>
      </c>
      <c r="G78" s="52">
        <f>D78-E78</f>
        <v>-144156.60000000056</v>
      </c>
      <c r="H78" s="22"/>
      <c r="I78" s="8"/>
      <c r="J78" s="2" t="b">
        <f>D78='[2]Individualizacion 2023'!C38</f>
        <v>0</v>
      </c>
    </row>
    <row r="79" spans="1:10" ht="16.5">
      <c r="A79" s="20"/>
      <c r="B79" s="20"/>
      <c r="C79" s="20" t="s">
        <v>16</v>
      </c>
      <c r="D79" s="51">
        <v>241826.36</v>
      </c>
      <c r="E79" s="51">
        <v>264516.36</v>
      </c>
      <c r="F79" s="22">
        <f>D79/D$67</f>
        <v>4.2162265904713762E-5</v>
      </c>
      <c r="G79" s="23">
        <f>D79-E79</f>
        <v>-22690</v>
      </c>
      <c r="H79" s="22">
        <f>G79/E79</f>
        <v>-8.5779193392801878E-2</v>
      </c>
      <c r="I79" s="8"/>
      <c r="J79" s="2" t="b">
        <f>D79='[2]Individualizacion 2023'!C39</f>
        <v>0</v>
      </c>
    </row>
    <row r="80" spans="1:10" ht="16.5">
      <c r="A80" s="83" t="s">
        <v>17</v>
      </c>
      <c r="B80" s="83"/>
      <c r="C80" s="83"/>
      <c r="D80" s="51">
        <v>266679149.34999999</v>
      </c>
      <c r="E80" s="51">
        <v>266025656.81</v>
      </c>
      <c r="F80" s="22">
        <f>D80/D$67</f>
        <v>4.6495333288470185E-2</v>
      </c>
      <c r="G80" s="23">
        <f>D80-E80</f>
        <v>653492.53999999166</v>
      </c>
      <c r="H80" s="22">
        <f>G80/E80</f>
        <v>2.4565019323182311E-3</v>
      </c>
      <c r="I80" s="8"/>
      <c r="J80" s="2" t="b">
        <f>D80='[2]Individualizacion 2023'!C40</f>
        <v>0</v>
      </c>
    </row>
    <row r="81" spans="1:12" ht="17.25" thickBot="1">
      <c r="A81" s="20"/>
      <c r="B81" s="20"/>
      <c r="C81" s="50" t="s">
        <v>18</v>
      </c>
      <c r="D81" s="46">
        <v>443625.35</v>
      </c>
      <c r="E81" s="46">
        <v>455805.87</v>
      </c>
      <c r="F81" s="16">
        <f t="shared" si="12"/>
        <v>7.7345786326898816E-5</v>
      </c>
      <c r="G81" s="19">
        <f t="shared" si="13"/>
        <v>-12180.520000000019</v>
      </c>
      <c r="H81" s="16">
        <f t="shared" si="14"/>
        <v>-2.6723043299113323E-2</v>
      </c>
      <c r="I81" s="8"/>
    </row>
    <row r="82" spans="1:12" ht="18" thickTop="1" thickBot="1">
      <c r="A82" s="42"/>
      <c r="B82" s="42"/>
      <c r="C82" s="42"/>
      <c r="D82" s="53" t="s">
        <v>36</v>
      </c>
      <c r="E82" s="53" t="s">
        <v>36</v>
      </c>
      <c r="F82" s="30"/>
      <c r="G82" s="31"/>
      <c r="H82" s="45"/>
      <c r="I82" s="8"/>
    </row>
    <row r="83" spans="1:12" ht="18.75" thickTop="1">
      <c r="A83" s="11"/>
      <c r="B83" s="12"/>
      <c r="C83" s="13" t="s">
        <v>41</v>
      </c>
      <c r="D83" s="19">
        <v>1102295318368.99</v>
      </c>
      <c r="E83" s="19">
        <v>1075133457220.5801</v>
      </c>
      <c r="F83" s="16">
        <f>D83/D$83</f>
        <v>1</v>
      </c>
      <c r="G83" s="19">
        <f>D83-E83</f>
        <v>27161861148.409912</v>
      </c>
      <c r="H83" s="16">
        <f t="shared" ref="H83:H97" si="15">G83/E83</f>
        <v>2.5263711184868504E-2</v>
      </c>
      <c r="I83" s="8"/>
    </row>
    <row r="84" spans="1:12" ht="16.5">
      <c r="A84" s="92" t="s">
        <v>42</v>
      </c>
      <c r="B84" s="92"/>
      <c r="C84" s="92"/>
      <c r="D84" s="19">
        <v>871702425887.41992</v>
      </c>
      <c r="E84" s="19">
        <v>850971285733.26001</v>
      </c>
      <c r="F84" s="16">
        <f>D84/D$83</f>
        <v>0.79080661176828126</v>
      </c>
      <c r="G84" s="19">
        <f>D84-E84</f>
        <v>20731140154.159912</v>
      </c>
      <c r="H84" s="16">
        <f t="shared" si="15"/>
        <v>2.4361738758666131E-2</v>
      </c>
      <c r="I84" s="103"/>
    </row>
    <row r="85" spans="1:12" ht="16.5">
      <c r="A85" s="18"/>
      <c r="B85" s="18"/>
      <c r="C85" s="20" t="s">
        <v>7</v>
      </c>
      <c r="D85" s="23">
        <v>12318118466.76</v>
      </c>
      <c r="E85" s="23">
        <v>11212702986.620001</v>
      </c>
      <c r="F85" s="22">
        <f t="shared" ref="F85:F97" si="16">D85/D$83</f>
        <v>1.1174971227299133E-2</v>
      </c>
      <c r="G85" s="23">
        <f>D85-E85</f>
        <v>1105415480.1399994</v>
      </c>
      <c r="H85" s="22">
        <f t="shared" si="15"/>
        <v>9.8585994961168585E-2</v>
      </c>
      <c r="I85" s="104"/>
    </row>
    <row r="86" spans="1:12" ht="16.5">
      <c r="A86" s="83" t="s">
        <v>8</v>
      </c>
      <c r="B86" s="83"/>
      <c r="C86" s="83"/>
      <c r="D86" s="23">
        <v>209590553773.17001</v>
      </c>
      <c r="E86" s="23">
        <v>204953167270.42999</v>
      </c>
      <c r="F86" s="22">
        <f t="shared" si="16"/>
        <v>0.19014011062234251</v>
      </c>
      <c r="G86" s="23">
        <f>D86-E86</f>
        <v>4637386502.7400208</v>
      </c>
      <c r="H86" s="22">
        <f t="shared" si="15"/>
        <v>2.262656666642833E-2</v>
      </c>
      <c r="I86" s="107"/>
    </row>
    <row r="87" spans="1:12" ht="16.5">
      <c r="A87" s="18"/>
      <c r="B87" s="18"/>
      <c r="C87" s="20" t="s">
        <v>9</v>
      </c>
      <c r="D87" s="23">
        <v>7380339449.25</v>
      </c>
      <c r="E87" s="23">
        <v>6605921496.1099997</v>
      </c>
      <c r="F87" s="22">
        <f t="shared" si="16"/>
        <v>6.6954284630096322E-3</v>
      </c>
      <c r="G87" s="23">
        <f t="shared" ref="G87:G97" si="17">D87-E87</f>
        <v>774417953.14000034</v>
      </c>
      <c r="H87" s="22">
        <f t="shared" si="15"/>
        <v>0.11723087438989829</v>
      </c>
      <c r="I87" s="105"/>
      <c r="L87" s="106"/>
    </row>
    <row r="88" spans="1:12" ht="16.5">
      <c r="A88" s="83" t="s">
        <v>10</v>
      </c>
      <c r="B88" s="83"/>
      <c r="C88" s="83"/>
      <c r="D88" s="23">
        <v>298450984468.21002</v>
      </c>
      <c r="E88" s="23">
        <v>292370171159.15997</v>
      </c>
      <c r="F88" s="22">
        <f t="shared" si="16"/>
        <v>0.27075410690286944</v>
      </c>
      <c r="G88" s="23">
        <f t="shared" si="17"/>
        <v>6080813309.0500488</v>
      </c>
      <c r="H88" s="22">
        <f t="shared" si="15"/>
        <v>2.0798336865014134E-2</v>
      </c>
      <c r="I88" s="8"/>
    </row>
    <row r="89" spans="1:12" ht="16.5">
      <c r="A89" s="83" t="s">
        <v>11</v>
      </c>
      <c r="B89" s="83"/>
      <c r="C89" s="83"/>
      <c r="D89" s="23">
        <v>149812840143.72</v>
      </c>
      <c r="E89" s="23">
        <v>146388960332.85999</v>
      </c>
      <c r="F89" s="22">
        <f t="shared" si="16"/>
        <v>0.13590989424267028</v>
      </c>
      <c r="G89" s="23">
        <f t="shared" si="17"/>
        <v>3423879810.8600159</v>
      </c>
      <c r="H89" s="22">
        <f t="shared" si="15"/>
        <v>2.3388920879517008E-2</v>
      </c>
      <c r="I89" s="8"/>
    </row>
    <row r="90" spans="1:12" ht="16.5">
      <c r="A90" s="83" t="s">
        <v>12</v>
      </c>
      <c r="B90" s="83"/>
      <c r="C90" s="83"/>
      <c r="D90" s="23">
        <v>8426260258.6000004</v>
      </c>
      <c r="E90" s="23">
        <v>8229840570.5299997</v>
      </c>
      <c r="F90" s="22">
        <f t="shared" si="16"/>
        <v>7.6442856267120015E-3</v>
      </c>
      <c r="G90" s="23">
        <f t="shared" si="17"/>
        <v>196419688.07000065</v>
      </c>
      <c r="H90" s="22">
        <f t="shared" si="15"/>
        <v>2.3866767088217271E-2</v>
      </c>
      <c r="I90" s="8"/>
    </row>
    <row r="91" spans="1:12" ht="16.5">
      <c r="A91" s="83" t="s">
        <v>13</v>
      </c>
      <c r="B91" s="83"/>
      <c r="C91" s="83"/>
      <c r="D91" s="23">
        <v>185723329327.70999</v>
      </c>
      <c r="E91" s="23">
        <v>181210521917.54999</v>
      </c>
      <c r="F91" s="22">
        <f t="shared" si="16"/>
        <v>0.16848781468337842</v>
      </c>
      <c r="G91" s="23">
        <f t="shared" si="17"/>
        <v>4512807410.1600037</v>
      </c>
      <c r="H91" s="22">
        <f t="shared" si="15"/>
        <v>2.4903672051743837E-2</v>
      </c>
      <c r="I91" s="8"/>
    </row>
    <row r="92" spans="1:12" ht="16.5">
      <c r="A92" s="92" t="s">
        <v>27</v>
      </c>
      <c r="B92" s="92"/>
      <c r="C92" s="92"/>
      <c r="D92" s="19">
        <v>64364746633.080002</v>
      </c>
      <c r="E92" s="19">
        <v>62528638473.309998</v>
      </c>
      <c r="F92" s="16">
        <f t="shared" si="16"/>
        <v>5.839156309610135E-2</v>
      </c>
      <c r="G92" s="19">
        <f t="shared" si="17"/>
        <v>1836108159.7700043</v>
      </c>
      <c r="H92" s="16">
        <f t="shared" si="15"/>
        <v>2.9364275388048578E-2</v>
      </c>
      <c r="I92" s="8"/>
    </row>
    <row r="93" spans="1:12" ht="16.5">
      <c r="A93" s="92" t="s">
        <v>14</v>
      </c>
      <c r="B93" s="92"/>
      <c r="C93" s="92"/>
      <c r="D93" s="19">
        <v>166139524042.51999</v>
      </c>
      <c r="E93" s="19">
        <v>46002476789.459999</v>
      </c>
      <c r="F93" s="16">
        <f t="shared" si="16"/>
        <v>0.15072142761918661</v>
      </c>
      <c r="G93" s="19">
        <f t="shared" si="17"/>
        <v>120137047253.06</v>
      </c>
      <c r="H93" s="16">
        <f t="shared" si="15"/>
        <v>2.6115343267905429</v>
      </c>
      <c r="I93" s="8"/>
    </row>
    <row r="94" spans="1:12" ht="16.5">
      <c r="A94" s="92" t="s">
        <v>43</v>
      </c>
      <c r="B94" s="92"/>
      <c r="C94" s="92"/>
      <c r="D94" s="19">
        <v>26514308723.200001</v>
      </c>
      <c r="E94" s="19">
        <v>26326074989.549999</v>
      </c>
      <c r="F94" s="16">
        <f t="shared" si="16"/>
        <v>2.4053725241645649E-2</v>
      </c>
      <c r="G94" s="19">
        <f t="shared" si="17"/>
        <v>188233733.65000153</v>
      </c>
      <c r="H94" s="16">
        <f t="shared" si="15"/>
        <v>7.150087269929906E-3</v>
      </c>
      <c r="I94" s="8"/>
    </row>
    <row r="95" spans="1:12" ht="16.5">
      <c r="A95" s="92" t="s">
        <v>44</v>
      </c>
      <c r="B95" s="92"/>
      <c r="C95" s="92"/>
      <c r="D95" s="19">
        <v>19866126277.34</v>
      </c>
      <c r="E95" s="19">
        <v>19676401799.91</v>
      </c>
      <c r="F95" s="16">
        <f t="shared" si="16"/>
        <v>1.8022508075907363E-2</v>
      </c>
      <c r="G95" s="19">
        <f t="shared" si="17"/>
        <v>189724477.43000031</v>
      </c>
      <c r="H95" s="16">
        <f t="shared" si="15"/>
        <v>9.6422343556161836E-3</v>
      </c>
      <c r="I95" s="8"/>
      <c r="J95" s="2" t="b">
        <f>D95='[2]Patrimonio 2023'!G19</f>
        <v>0</v>
      </c>
    </row>
    <row r="96" spans="1:12" ht="19.5">
      <c r="A96" s="92" t="s">
        <v>45</v>
      </c>
      <c r="B96" s="92"/>
      <c r="C96" s="92"/>
      <c r="D96" s="19">
        <v>119759089041.98</v>
      </c>
      <c r="E96" s="19">
        <v>115542811385.67</v>
      </c>
      <c r="F96" s="16">
        <f t="shared" si="16"/>
        <v>0.10864519430163361</v>
      </c>
      <c r="G96" s="19">
        <f t="shared" si="17"/>
        <v>4216277656.3099976</v>
      </c>
      <c r="H96" s="16">
        <f t="shared" si="15"/>
        <v>3.6491042633855407E-2</v>
      </c>
      <c r="I96" s="8"/>
      <c r="J96" s="2" t="b">
        <f>D96='[2]Patrimonio 2023'!G21</f>
        <v>0</v>
      </c>
    </row>
    <row r="97" spans="1:10" ht="20.25" thickBot="1">
      <c r="A97" s="92" t="s">
        <v>46</v>
      </c>
      <c r="B97" s="92"/>
      <c r="C97" s="92"/>
      <c r="D97" s="19">
        <v>88621805.969999999</v>
      </c>
      <c r="E97" s="19">
        <v>88244838.879999995</v>
      </c>
      <c r="F97" s="16">
        <f t="shared" si="16"/>
        <v>8.0397516430650505E-5</v>
      </c>
      <c r="G97" s="19">
        <f t="shared" si="17"/>
        <v>376967.09000000358</v>
      </c>
      <c r="H97" s="16">
        <f t="shared" si="15"/>
        <v>4.2718315856706745E-3</v>
      </c>
      <c r="I97" s="8"/>
      <c r="J97" s="2" t="b">
        <f>D97='[2]Patrimonio 2023'!G14</f>
        <v>0</v>
      </c>
    </row>
    <row r="98" spans="1:10" ht="18" thickTop="1" thickBot="1">
      <c r="A98" s="42"/>
      <c r="B98" s="42"/>
      <c r="C98" s="42"/>
      <c r="D98" s="54"/>
      <c r="E98" s="54"/>
      <c r="F98" s="44"/>
      <c r="G98" s="31"/>
      <c r="H98" s="45"/>
      <c r="I98" s="8"/>
    </row>
    <row r="99" spans="1:10" ht="21.75" thickTop="1">
      <c r="A99" s="11"/>
      <c r="B99" s="12"/>
      <c r="C99" s="13" t="s">
        <v>47</v>
      </c>
      <c r="D99" s="55"/>
      <c r="E99" s="55"/>
      <c r="F99" s="56"/>
      <c r="G99" s="23"/>
      <c r="H99" s="57"/>
      <c r="I99" s="8"/>
    </row>
    <row r="100" spans="1:10" ht="19.5">
      <c r="A100" s="92" t="s">
        <v>48</v>
      </c>
      <c r="B100" s="92"/>
      <c r="C100" s="92"/>
      <c r="D100" s="58">
        <v>7.17E-2</v>
      </c>
      <c r="E100" s="58">
        <v>6.2228278030250932E-2</v>
      </c>
      <c r="F100" s="56" t="s">
        <v>22</v>
      </c>
      <c r="G100" s="38">
        <f>D100-E100</f>
        <v>9.4717219697490682E-3</v>
      </c>
      <c r="H100" s="59">
        <f t="shared" ref="H100:H111" si="18">G100/E100</f>
        <v>0.15220928924217694</v>
      </c>
      <c r="I100" s="8"/>
      <c r="J100" s="2" t="b">
        <f>D100='[2]Rentabilidad 2023'!F17</f>
        <v>0</v>
      </c>
    </row>
    <row r="101" spans="1:10" ht="16.5">
      <c r="A101" s="18"/>
      <c r="B101" s="18"/>
      <c r="C101" s="20" t="s">
        <v>7</v>
      </c>
      <c r="D101" s="60">
        <v>6.9599999999999995E-2</v>
      </c>
      <c r="E101" s="60">
        <v>6.9873534242844926E-2</v>
      </c>
      <c r="F101" s="56" t="s">
        <v>22</v>
      </c>
      <c r="G101" s="61">
        <f>D101-E101</f>
        <v>-2.7353424284493055E-4</v>
      </c>
      <c r="H101" s="22">
        <f t="shared" si="18"/>
        <v>-3.9147045560092098E-3</v>
      </c>
      <c r="I101" s="8"/>
      <c r="J101" s="2" t="b">
        <f>D101='[2]Rentabilidad 2023'!F5</f>
        <v>0</v>
      </c>
    </row>
    <row r="102" spans="1:10" ht="16.5">
      <c r="A102" s="83" t="s">
        <v>8</v>
      </c>
      <c r="B102" s="83"/>
      <c r="C102" s="83"/>
      <c r="D102" s="60">
        <v>6.3600000000000004E-2</v>
      </c>
      <c r="E102" s="60">
        <v>5.807701771616447E-2</v>
      </c>
      <c r="F102" s="56" t="s">
        <v>22</v>
      </c>
      <c r="G102" s="61">
        <f>D102-E102</f>
        <v>5.5229822838355341E-3</v>
      </c>
      <c r="H102" s="22">
        <f t="shared" si="18"/>
        <v>9.509755323228887E-2</v>
      </c>
      <c r="I102" s="8"/>
      <c r="J102" s="2" t="b">
        <f>D102='[2]Rentabilidad 2023'!F6</f>
        <v>0</v>
      </c>
    </row>
    <row r="103" spans="1:10" ht="16.5">
      <c r="A103" s="18"/>
      <c r="B103" s="18"/>
      <c r="C103" s="20" t="s">
        <v>9</v>
      </c>
      <c r="D103" s="60">
        <v>8.6499999999999994E-2</v>
      </c>
      <c r="E103" s="60">
        <v>7.2985750405644589E-2</v>
      </c>
      <c r="F103" s="56" t="s">
        <v>22</v>
      </c>
      <c r="G103" s="61">
        <f t="shared" ref="G103:G111" si="19">D103-E103</f>
        <v>1.3514249594355404E-2</v>
      </c>
      <c r="H103" s="22">
        <f t="shared" si="18"/>
        <v>0.18516285054610107</v>
      </c>
      <c r="I103" s="8"/>
      <c r="J103" s="2" t="b">
        <f>D103='[2]Rentabilidad 2023'!F7</f>
        <v>0</v>
      </c>
    </row>
    <row r="104" spans="1:10" ht="16.5">
      <c r="A104" s="83" t="s">
        <v>10</v>
      </c>
      <c r="B104" s="83"/>
      <c r="C104" s="83"/>
      <c r="D104" s="60">
        <v>6.08E-2</v>
      </c>
      <c r="E104" s="60">
        <v>5.3009019056234896E-2</v>
      </c>
      <c r="F104" s="56" t="s">
        <v>22</v>
      </c>
      <c r="G104" s="61">
        <f t="shared" si="19"/>
        <v>7.7909809437651037E-3</v>
      </c>
      <c r="H104" s="22">
        <f t="shared" si="18"/>
        <v>0.14697462964745681</v>
      </c>
      <c r="I104" s="8"/>
      <c r="J104" s="2" t="b">
        <f>D104='[2]Rentabilidad 2023'!F8</f>
        <v>0</v>
      </c>
    </row>
    <row r="105" spans="1:10" ht="16.5">
      <c r="A105" s="83" t="s">
        <v>11</v>
      </c>
      <c r="B105" s="83"/>
      <c r="C105" s="83"/>
      <c r="D105" s="60">
        <v>7.0699999999999999E-2</v>
      </c>
      <c r="E105" s="60">
        <v>6.000731760710809E-2</v>
      </c>
      <c r="F105" s="56" t="s">
        <v>22</v>
      </c>
      <c r="G105" s="61">
        <f t="shared" si="19"/>
        <v>1.0692682392891908E-2</v>
      </c>
      <c r="H105" s="22">
        <f t="shared" si="18"/>
        <v>0.1781896411851164</v>
      </c>
      <c r="I105" s="8"/>
      <c r="J105" s="2" t="b">
        <f>D105='[2]Rentabilidad 2023'!F9</f>
        <v>0</v>
      </c>
    </row>
    <row r="106" spans="1:10" ht="16.5">
      <c r="A106" s="83" t="s">
        <v>12</v>
      </c>
      <c r="B106" s="83"/>
      <c r="C106" s="83"/>
      <c r="D106" s="60">
        <v>6.5199999999999994E-2</v>
      </c>
      <c r="E106" s="60">
        <v>6.217108701005758E-2</v>
      </c>
      <c r="F106" s="56" t="s">
        <v>22</v>
      </c>
      <c r="G106" s="61">
        <f t="shared" si="19"/>
        <v>3.0289129899424144E-3</v>
      </c>
      <c r="H106" s="22">
        <f t="shared" si="18"/>
        <v>4.8718996813622052E-2</v>
      </c>
      <c r="I106" s="8"/>
      <c r="J106" s="2" t="b">
        <f>D106='[2]Rentabilidad 2023'!F10</f>
        <v>0</v>
      </c>
    </row>
    <row r="107" spans="1:10" ht="16.5">
      <c r="A107" s="83" t="s">
        <v>13</v>
      </c>
      <c r="B107" s="83"/>
      <c r="C107" s="83"/>
      <c r="D107" s="60">
        <v>6.8500000000000005E-2</v>
      </c>
      <c r="E107" s="60">
        <v>5.6942892614301632E-2</v>
      </c>
      <c r="F107" s="56" t="s">
        <v>22</v>
      </c>
      <c r="G107" s="61">
        <f t="shared" si="19"/>
        <v>1.1557107385698373E-2</v>
      </c>
      <c r="H107" s="22">
        <f t="shared" si="18"/>
        <v>0.20295961190415043</v>
      </c>
      <c r="I107" s="8"/>
      <c r="J107" s="2" t="b">
        <f>D107='[2]Rentabilidad 2023'!F11</f>
        <v>0</v>
      </c>
    </row>
    <row r="108" spans="1:10" ht="16.5">
      <c r="A108" s="83" t="s">
        <v>27</v>
      </c>
      <c r="B108" s="83"/>
      <c r="C108" s="83"/>
      <c r="D108" s="60">
        <v>6.9099999999999995E-2</v>
      </c>
      <c r="E108" s="60">
        <v>5.739671205269592E-2</v>
      </c>
      <c r="F108" s="56" t="s">
        <v>22</v>
      </c>
      <c r="G108" s="61">
        <f t="shared" si="19"/>
        <v>1.1703287947304075E-2</v>
      </c>
      <c r="H108" s="22">
        <f t="shared" si="18"/>
        <v>0.20390171368282015</v>
      </c>
      <c r="I108" s="8"/>
      <c r="J108" s="2" t="b">
        <f>D108='[2]Rentabilidad 2023'!F15</f>
        <v>0</v>
      </c>
    </row>
    <row r="109" spans="1:10" ht="16.5">
      <c r="A109" s="83" t="s">
        <v>43</v>
      </c>
      <c r="B109" s="83"/>
      <c r="C109" s="83"/>
      <c r="D109" s="60">
        <v>8.3900000000000002E-2</v>
      </c>
      <c r="E109" s="60">
        <v>7.3097794056872667E-2</v>
      </c>
      <c r="F109" s="56" t="s">
        <v>22</v>
      </c>
      <c r="G109" s="61">
        <f t="shared" si="19"/>
        <v>1.0802205943127335E-2</v>
      </c>
      <c r="H109" s="22">
        <f t="shared" si="18"/>
        <v>0.14777745460721889</v>
      </c>
      <c r="I109" s="8"/>
      <c r="J109" s="2" t="b">
        <f>D109='[2]Rentabilidad 2023'!F13</f>
        <v>0</v>
      </c>
    </row>
    <row r="110" spans="1:10" ht="16.5">
      <c r="A110" s="83" t="s">
        <v>44</v>
      </c>
      <c r="B110" s="83"/>
      <c r="C110" s="83"/>
      <c r="D110" s="60">
        <v>6.1400000000000003E-2</v>
      </c>
      <c r="E110" s="60">
        <v>4.7012228624404129E-2</v>
      </c>
      <c r="F110" s="56" t="s">
        <v>22</v>
      </c>
      <c r="G110" s="61">
        <f t="shared" si="19"/>
        <v>1.4387771375595874E-2</v>
      </c>
      <c r="H110" s="22">
        <f t="shared" si="18"/>
        <v>0.30604316784350782</v>
      </c>
      <c r="I110" s="8"/>
      <c r="J110" s="2" t="b">
        <f>D110='[2]Rentabilidad 2023'!F14</f>
        <v>0</v>
      </c>
    </row>
    <row r="111" spans="1:10" ht="19.5" thickBot="1">
      <c r="A111" s="83" t="s">
        <v>49</v>
      </c>
      <c r="B111" s="83"/>
      <c r="C111" s="83"/>
      <c r="D111" s="60">
        <v>0.1076</v>
      </c>
      <c r="E111" s="60">
        <v>0.10539999999999999</v>
      </c>
      <c r="F111" s="56" t="s">
        <v>22</v>
      </c>
      <c r="G111" s="61">
        <f t="shared" si="19"/>
        <v>2.2000000000000075E-3</v>
      </c>
      <c r="H111" s="22">
        <f t="shared" si="18"/>
        <v>2.0872865275142389E-2</v>
      </c>
      <c r="I111" s="8"/>
      <c r="J111" s="2" t="b">
        <f>D111='[2]Rentabilidad 2023'!F16</f>
        <v>0</v>
      </c>
    </row>
    <row r="112" spans="1:10" ht="18" thickTop="1" thickBot="1">
      <c r="A112" s="42"/>
      <c r="B112" s="42"/>
      <c r="C112" s="42"/>
      <c r="D112" s="54"/>
      <c r="E112" s="54"/>
      <c r="F112" s="44"/>
      <c r="G112" s="31"/>
      <c r="H112" s="45"/>
      <c r="I112" s="8"/>
    </row>
    <row r="113" spans="1:12" ht="18.75" thickTop="1">
      <c r="A113" s="11"/>
      <c r="B113" s="12"/>
      <c r="C113" s="13" t="s">
        <v>50</v>
      </c>
      <c r="D113" s="55"/>
      <c r="E113" s="55"/>
      <c r="F113" s="56"/>
      <c r="G113" s="23"/>
      <c r="H113" s="22"/>
      <c r="I113" s="8"/>
    </row>
    <row r="114" spans="1:12" ht="16.5">
      <c r="A114" s="99" t="s">
        <v>51</v>
      </c>
      <c r="B114" s="99"/>
      <c r="C114" s="99"/>
      <c r="D114" s="19">
        <v>23162</v>
      </c>
      <c r="E114" s="19">
        <v>22763</v>
      </c>
      <c r="F114" s="56" t="s">
        <v>22</v>
      </c>
      <c r="G114" s="23">
        <f>D114-E114</f>
        <v>399</v>
      </c>
      <c r="H114" s="57">
        <f>G114/E114</f>
        <v>1.7528445284013532E-2</v>
      </c>
      <c r="I114" s="8"/>
      <c r="J114" s="2" t="b">
        <f>D114='[2]Beneficios 2023'!B5</f>
        <v>0</v>
      </c>
    </row>
    <row r="115" spans="1:12" ht="17.25" thickBot="1">
      <c r="A115" s="99" t="s">
        <v>52</v>
      </c>
      <c r="B115" s="99"/>
      <c r="C115" s="99"/>
      <c r="D115" s="19">
        <v>15573</v>
      </c>
      <c r="E115" s="19">
        <v>15319</v>
      </c>
      <c r="F115" s="56" t="s">
        <v>22</v>
      </c>
      <c r="G115" s="23">
        <f>D115-E115</f>
        <v>254</v>
      </c>
      <c r="H115" s="22">
        <f>G115/E115</f>
        <v>1.6580716756968469E-2</v>
      </c>
      <c r="I115" s="8"/>
      <c r="J115" s="2" t="b">
        <f>D115='[2]Beneficios 2023'!C5</f>
        <v>0</v>
      </c>
      <c r="K115" s="62"/>
      <c r="L115" s="63"/>
    </row>
    <row r="116" spans="1:12" ht="18" thickTop="1" thickBot="1">
      <c r="A116" s="64"/>
      <c r="B116" s="64"/>
      <c r="C116" s="64"/>
      <c r="D116" s="65"/>
      <c r="E116" s="65"/>
      <c r="F116" s="66"/>
      <c r="G116" s="31"/>
      <c r="H116" s="35"/>
      <c r="I116" s="8"/>
    </row>
    <row r="117" spans="1:12" ht="18.75" thickTop="1">
      <c r="A117" s="11"/>
      <c r="B117" s="12"/>
      <c r="C117" s="13" t="s">
        <v>53</v>
      </c>
      <c r="D117" s="67"/>
      <c r="E117" s="67"/>
      <c r="F117" s="56"/>
      <c r="G117" s="23"/>
      <c r="H117" s="22"/>
      <c r="I117" s="8"/>
    </row>
    <row r="118" spans="1:12" ht="16.5">
      <c r="A118" s="99" t="s">
        <v>51</v>
      </c>
      <c r="B118" s="99"/>
      <c r="C118" s="99"/>
      <c r="D118" s="19">
        <v>36299</v>
      </c>
      <c r="E118" s="19">
        <v>35440</v>
      </c>
      <c r="F118" s="56" t="s">
        <v>22</v>
      </c>
      <c r="G118" s="23">
        <f>D118-E118</f>
        <v>859</v>
      </c>
      <c r="H118" s="22">
        <f>G118/E118</f>
        <v>2.4238148984198647E-2</v>
      </c>
      <c r="I118" s="8"/>
      <c r="J118" s="2" t="b">
        <f>D118='[2]Beneficios 2023'!F5</f>
        <v>0</v>
      </c>
    </row>
    <row r="119" spans="1:12" ht="17.25" thickBot="1">
      <c r="A119" s="99" t="s">
        <v>52</v>
      </c>
      <c r="B119" s="99"/>
      <c r="C119" s="99"/>
      <c r="D119" s="19">
        <v>13344</v>
      </c>
      <c r="E119" s="19">
        <v>13021</v>
      </c>
      <c r="F119" s="56" t="s">
        <v>22</v>
      </c>
      <c r="G119" s="23">
        <f>D119-E119</f>
        <v>323</v>
      </c>
      <c r="H119" s="22">
        <f>G119/E119</f>
        <v>2.4806082482144227E-2</v>
      </c>
      <c r="I119" s="8"/>
      <c r="J119" s="2" t="b">
        <f>D119='[2]Beneficios 2023'!G5</f>
        <v>0</v>
      </c>
    </row>
    <row r="120" spans="1:12" ht="18" thickTop="1" thickBot="1">
      <c r="A120" s="68"/>
      <c r="B120" s="68"/>
      <c r="C120" s="68"/>
      <c r="D120" s="69"/>
      <c r="E120" s="69"/>
      <c r="F120" s="44"/>
      <c r="G120" s="31"/>
      <c r="H120" s="45"/>
      <c r="I120" s="8"/>
    </row>
    <row r="121" spans="1:12" ht="18.75" thickTop="1">
      <c r="A121" s="11"/>
      <c r="B121" s="12"/>
      <c r="C121" s="13" t="s">
        <v>54</v>
      </c>
      <c r="D121" s="67"/>
      <c r="E121" s="67"/>
      <c r="F121" s="56"/>
      <c r="G121" s="23"/>
      <c r="H121" s="22"/>
      <c r="I121" s="8"/>
    </row>
    <row r="122" spans="1:12" ht="16.5">
      <c r="A122" s="99" t="s">
        <v>55</v>
      </c>
      <c r="B122" s="99"/>
      <c r="C122" s="99"/>
      <c r="D122" s="19">
        <v>220787</v>
      </c>
      <c r="E122" s="19">
        <v>215652</v>
      </c>
      <c r="F122" s="56" t="s">
        <v>22</v>
      </c>
      <c r="G122" s="23">
        <f>D122-E122</f>
        <v>5135</v>
      </c>
      <c r="H122" s="22">
        <f>G122/E122</f>
        <v>2.3811511138315433E-2</v>
      </c>
      <c r="I122" s="8"/>
      <c r="J122" s="2" t="b">
        <f>D122='[2]Beneficios 2023'!B22</f>
        <v>0</v>
      </c>
    </row>
    <row r="123" spans="1:12" ht="16.5">
      <c r="A123" s="99" t="s">
        <v>56</v>
      </c>
      <c r="B123" s="99"/>
      <c r="C123" s="99"/>
      <c r="D123" s="19">
        <v>51</v>
      </c>
      <c r="E123" s="19">
        <v>47</v>
      </c>
      <c r="F123" s="56" t="s">
        <v>22</v>
      </c>
      <c r="G123" s="23">
        <f>D123-E123</f>
        <v>4</v>
      </c>
      <c r="H123" s="22">
        <f>G123/E123</f>
        <v>8.5106382978723402E-2</v>
      </c>
      <c r="I123" s="8"/>
      <c r="J123" s="2" t="b">
        <f>D123='[2]Beneficios 2023'!C22</f>
        <v>0</v>
      </c>
    </row>
    <row r="124" spans="1:12" ht="16.5">
      <c r="A124" s="99" t="s">
        <v>57</v>
      </c>
      <c r="B124" s="99"/>
      <c r="C124" s="99"/>
      <c r="D124" s="19">
        <v>210139</v>
      </c>
      <c r="E124" s="19">
        <v>205028</v>
      </c>
      <c r="F124" s="70" t="s">
        <v>22</v>
      </c>
      <c r="G124" s="23">
        <f>D124-E124</f>
        <v>5111</v>
      </c>
      <c r="H124" s="22">
        <f>G124/E124</f>
        <v>2.4928302475759407E-2</v>
      </c>
      <c r="I124" s="8"/>
      <c r="J124" s="2" t="b">
        <f>D124='[2]Beneficios 2023'!D22</f>
        <v>0</v>
      </c>
    </row>
    <row r="125" spans="1:12" ht="16.5">
      <c r="A125" s="28"/>
      <c r="B125" s="28"/>
      <c r="C125" s="28" t="s">
        <v>58</v>
      </c>
      <c r="D125" s="19">
        <v>43448281529.099998</v>
      </c>
      <c r="E125" s="19">
        <v>41781014131.310005</v>
      </c>
      <c r="F125" s="70" t="s">
        <v>22</v>
      </c>
      <c r="G125" s="23">
        <f>D125-E125</f>
        <v>1667267397.7899933</v>
      </c>
      <c r="H125" s="22">
        <f>G125/E125</f>
        <v>3.9904904953960187E-2</v>
      </c>
      <c r="I125" s="8"/>
    </row>
    <row r="126" spans="1:12" ht="16.5">
      <c r="A126" s="8"/>
      <c r="B126" s="8"/>
      <c r="C126" s="8"/>
      <c r="D126" s="8"/>
      <c r="E126" s="8"/>
      <c r="F126" s="8"/>
      <c r="G126" s="8"/>
      <c r="H126" s="71"/>
      <c r="I126" s="8"/>
      <c r="L126" s="72"/>
    </row>
    <row r="127" spans="1:12" ht="15.75" customHeight="1" thickBot="1">
      <c r="A127" s="73" t="s">
        <v>59</v>
      </c>
      <c r="B127" s="74"/>
      <c r="C127" s="74"/>
      <c r="D127" s="74"/>
      <c r="E127" s="74"/>
      <c r="F127" s="74"/>
      <c r="G127" s="74"/>
      <c r="H127" s="75"/>
      <c r="I127" s="76"/>
    </row>
    <row r="128" spans="1:12" ht="15.75" customHeight="1" thickTop="1" thickBot="1">
      <c r="A128" s="77" t="s">
        <v>60</v>
      </c>
      <c r="B128" s="74"/>
      <c r="C128" s="74"/>
      <c r="D128" s="74"/>
      <c r="E128" s="78"/>
      <c r="F128" s="74"/>
      <c r="G128" s="74"/>
      <c r="H128" s="75"/>
      <c r="I128" s="79"/>
    </row>
    <row r="129" spans="1:9" ht="15.75" customHeight="1" thickTop="1">
      <c r="A129" s="101" t="s">
        <v>61</v>
      </c>
      <c r="B129" s="101"/>
      <c r="C129" s="101"/>
      <c r="D129" s="101"/>
      <c r="E129" s="101"/>
      <c r="F129" s="101"/>
      <c r="G129" s="101"/>
      <c r="H129" s="101"/>
      <c r="I129" s="79"/>
    </row>
    <row r="130" spans="1:9" ht="15" customHeight="1">
      <c r="A130" s="101" t="s">
        <v>62</v>
      </c>
      <c r="B130" s="101"/>
      <c r="C130" s="101"/>
      <c r="D130" s="101"/>
      <c r="E130" s="101"/>
      <c r="F130" s="101"/>
      <c r="G130" s="101"/>
      <c r="H130" s="101"/>
      <c r="I130" s="80"/>
    </row>
    <row r="131" spans="1:9" ht="18" customHeight="1">
      <c r="A131" s="100" t="s">
        <v>63</v>
      </c>
      <c r="B131" s="100"/>
      <c r="C131" s="100"/>
      <c r="D131" s="100"/>
      <c r="E131" s="100"/>
      <c r="F131" s="100"/>
      <c r="G131" s="100"/>
      <c r="H131" s="100"/>
      <c r="I131" s="79"/>
    </row>
    <row r="132" spans="1:9" ht="22.5" customHeight="1">
      <c r="A132" s="102" t="s">
        <v>72</v>
      </c>
      <c r="B132" s="102"/>
      <c r="C132" s="102"/>
      <c r="D132" s="102"/>
      <c r="E132" s="102"/>
      <c r="F132" s="102"/>
      <c r="G132" s="102"/>
      <c r="H132" s="102"/>
      <c r="I132" s="79"/>
    </row>
    <row r="133" spans="1:9" ht="16.5" customHeight="1">
      <c r="A133" s="102" t="s">
        <v>64</v>
      </c>
      <c r="B133" s="102"/>
      <c r="C133" s="102"/>
      <c r="D133" s="102"/>
      <c r="E133" s="102"/>
      <c r="F133" s="102"/>
      <c r="G133" s="102"/>
      <c r="H133" s="102"/>
      <c r="I133" s="79"/>
    </row>
    <row r="134" spans="1:9" ht="15.75" customHeight="1">
      <c r="A134" s="102" t="s">
        <v>65</v>
      </c>
      <c r="B134" s="102"/>
      <c r="C134" s="102"/>
      <c r="D134" s="102"/>
      <c r="E134" s="102"/>
      <c r="F134" s="102"/>
      <c r="G134" s="102"/>
      <c r="H134" s="102"/>
      <c r="I134" s="79"/>
    </row>
    <row r="135" spans="1:9" ht="15.75" customHeight="1">
      <c r="A135" s="100" t="s">
        <v>66</v>
      </c>
      <c r="B135" s="100"/>
      <c r="C135" s="100"/>
      <c r="D135" s="100"/>
      <c r="E135" s="100"/>
      <c r="F135" s="100"/>
      <c r="G135" s="100"/>
      <c r="H135" s="100"/>
      <c r="I135" s="79"/>
    </row>
    <row r="136" spans="1:9" ht="28.5" customHeight="1">
      <c r="A136" s="100" t="s">
        <v>67</v>
      </c>
      <c r="B136" s="100"/>
      <c r="C136" s="100"/>
      <c r="D136" s="100"/>
      <c r="E136" s="100"/>
      <c r="F136" s="100"/>
      <c r="G136" s="100"/>
      <c r="H136" s="100"/>
      <c r="I136" s="79"/>
    </row>
    <row r="137" spans="1:9" ht="15.75" customHeight="1">
      <c r="A137" s="100" t="s">
        <v>68</v>
      </c>
      <c r="B137" s="100"/>
      <c r="C137" s="100"/>
      <c r="D137" s="100"/>
      <c r="E137" s="100"/>
      <c r="F137" s="100"/>
      <c r="G137" s="100"/>
      <c r="H137" s="100"/>
      <c r="I137" s="79"/>
    </row>
    <row r="138" spans="1:9" ht="15.75" customHeight="1">
      <c r="A138" s="100" t="s">
        <v>69</v>
      </c>
      <c r="B138" s="100"/>
      <c r="C138" s="100"/>
      <c r="D138" s="100"/>
      <c r="E138" s="100"/>
      <c r="F138" s="100"/>
      <c r="G138" s="100"/>
      <c r="H138" s="100"/>
      <c r="I138" s="79"/>
    </row>
    <row r="139" spans="1:9" ht="13.5">
      <c r="A139" s="100" t="s">
        <v>70</v>
      </c>
      <c r="B139" s="100"/>
      <c r="C139" s="100"/>
      <c r="D139" s="100"/>
      <c r="E139" s="100"/>
      <c r="F139" s="100"/>
      <c r="G139" s="100"/>
      <c r="H139" s="81"/>
    </row>
    <row r="140" spans="1:9" ht="18.75" customHeight="1">
      <c r="A140" s="82" t="s">
        <v>71</v>
      </c>
    </row>
  </sheetData>
  <mergeCells count="72">
    <mergeCell ref="A139:G139"/>
    <mergeCell ref="A124:C124"/>
    <mergeCell ref="A129:H129"/>
    <mergeCell ref="A130:H130"/>
    <mergeCell ref="A131:H131"/>
    <mergeCell ref="A132:H132"/>
    <mergeCell ref="A133:H133"/>
    <mergeCell ref="A134:H134"/>
    <mergeCell ref="A135:H135"/>
    <mergeCell ref="A136:H136"/>
    <mergeCell ref="A137:H137"/>
    <mergeCell ref="A138:H138"/>
    <mergeCell ref="A123:C123"/>
    <mergeCell ref="A106:C106"/>
    <mergeCell ref="A107:C107"/>
    <mergeCell ref="A108:C108"/>
    <mergeCell ref="A109:C109"/>
    <mergeCell ref="A110:C110"/>
    <mergeCell ref="A111:C111"/>
    <mergeCell ref="A114:C114"/>
    <mergeCell ref="A115:C115"/>
    <mergeCell ref="A118:C118"/>
    <mergeCell ref="A119:C119"/>
    <mergeCell ref="A122:C122"/>
    <mergeCell ref="A105:C105"/>
    <mergeCell ref="A90:C90"/>
    <mergeCell ref="A91:C91"/>
    <mergeCell ref="A92:C92"/>
    <mergeCell ref="A93:C93"/>
    <mergeCell ref="A94:C94"/>
    <mergeCell ref="A95:C95"/>
    <mergeCell ref="A96:C96"/>
    <mergeCell ref="A97:C97"/>
    <mergeCell ref="A100:C100"/>
    <mergeCell ref="A102:C102"/>
    <mergeCell ref="A104:C104"/>
    <mergeCell ref="A89:C89"/>
    <mergeCell ref="A68:C68"/>
    <mergeCell ref="A69:C69"/>
    <mergeCell ref="A70:C70"/>
    <mergeCell ref="A73:C73"/>
    <mergeCell ref="A75:C75"/>
    <mergeCell ref="A76:C76"/>
    <mergeCell ref="A77:C77"/>
    <mergeCell ref="A80:C80"/>
    <mergeCell ref="A84:C84"/>
    <mergeCell ref="A86:C86"/>
    <mergeCell ref="A88:C88"/>
    <mergeCell ref="A65:C65"/>
    <mergeCell ref="A49:C49"/>
    <mergeCell ref="A50:C50"/>
    <mergeCell ref="A51:C51"/>
    <mergeCell ref="A52:C52"/>
    <mergeCell ref="A57:C57"/>
    <mergeCell ref="A58:C58"/>
    <mergeCell ref="A59:C59"/>
    <mergeCell ref="A60:C60"/>
    <mergeCell ref="A61:C61"/>
    <mergeCell ref="A62:C62"/>
    <mergeCell ref="A64:C64"/>
    <mergeCell ref="A48:C48"/>
    <mergeCell ref="D7:D8"/>
    <mergeCell ref="E7:E8"/>
    <mergeCell ref="F7:F8"/>
    <mergeCell ref="G7:H7"/>
    <mergeCell ref="A10:C10"/>
    <mergeCell ref="A25:C25"/>
    <mergeCell ref="A38:C38"/>
    <mergeCell ref="A40:C40"/>
    <mergeCell ref="A41:C41"/>
    <mergeCell ref="A44:C44"/>
    <mergeCell ref="A46:C46"/>
  </mergeCells>
  <printOptions horizontalCentered="1" verticalCentered="1"/>
  <pageMargins left="0.70866141732283472" right="0.70866141732283472" top="0" bottom="0" header="0.31496062992125984" footer="0.31496062992125984"/>
  <pageSetup paperSize="5" scale="41"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6" ma:contentTypeDescription="Crear nuevo documento." ma:contentTypeScope="" ma:versionID="833456873f7c6abc4df94d0407d57c09">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ddde179ebb2a3c03355eea842ef0b966"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8D8D881C-2432-488E-A41A-B4B3034B3E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FEFE15-3CA7-4171-8303-9CE99D36D839}">
  <ds:schemaRefs>
    <ds:schemaRef ds:uri="http://schemas.microsoft.com/sharepoint/v3/contenttype/forms"/>
  </ds:schemaRefs>
</ds:datastoreItem>
</file>

<file path=customXml/itemProps3.xml><?xml version="1.0" encoding="utf-8"?>
<ds:datastoreItem xmlns:ds="http://schemas.openxmlformats.org/officeDocument/2006/customXml" ds:itemID="{F541681A-0598-4EAD-A1AD-C3F9D9D49ADC}">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RM Abril 2023</vt:lpstr>
      <vt:lpstr>'RM Abril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Resumen Estadístico al 31 de enero de 2023</dc:title>
  <dc:creator>Dioel Hernández Cassó</dc:creator>
  <cp:lastModifiedBy>Antonio María Giraldi Monción</cp:lastModifiedBy>
  <cp:lastPrinted>2023-02-10T13:22:00Z</cp:lastPrinted>
  <dcterms:created xsi:type="dcterms:W3CDTF">2023-02-10T13:20:53Z</dcterms:created>
  <dcterms:modified xsi:type="dcterms:W3CDTF">2023-05-12T13:32:09Z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y fmtid="{D5CDD505-2E9C-101B-9397-08002B2CF9AE}" pid="3" name="MediaServiceImageTags">
    <vt:lpwstr/>
  </property>
</Properties>
</file>