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sipen.sharepoint.com/Estudio/2ANÁLISIS Y ESTADISTICAS/Resumen Estadístico/Resumen Mensual/2022/"/>
    </mc:Choice>
  </mc:AlternateContent>
  <xr:revisionPtr revIDLastSave="5" documentId="8_{B748A91A-4F0D-44E8-9CEB-BFFB4723EC7F}" xr6:coauthVersionLast="47" xr6:coauthVersionMax="47" xr10:uidLastSave="{88C6199F-F28F-4CCA-BAAF-031A255466A7}"/>
  <bookViews>
    <workbookView xWindow="-120" yWindow="-120" windowWidth="29040" windowHeight="15840" xr2:uid="{B9BA74CE-5CB6-4E91-876E-886EFA83E989}"/>
  </bookViews>
  <sheets>
    <sheet name="RM Junio 2022" sheetId="2" r:id="rId1"/>
  </sheets>
  <externalReferences>
    <externalReference r:id="rId2"/>
    <externalReference r:id="rId3"/>
    <externalReference r:id="rId4"/>
  </externalReferences>
  <definedNames>
    <definedName name="_xlnm.Print_Area" localSheetId="0">'RM Junio 2022'!$A$1:$H$140</definedName>
    <definedName name="Área_de_impresión1">'[1]7.7.6'!$A$1:$AQ$58</definedName>
    <definedName name="Área_de_impresión2" localSheetId="0">'[1]7.7.6'!#REF!</definedName>
    <definedName name="Área_de_impresión2">'[1]7.7.6'!#REF!</definedName>
    <definedName name="CCI">'[1]7.7.6'!$A$1:$R$57</definedName>
    <definedName name="Compl">'[1]7.7.6'!$AA$1:$AJ$57</definedName>
    <definedName name="Exceso1" localSheetId="0">'[1]7.7.6'!#REF!</definedName>
    <definedName name="Exceso1">'[1]7.7.6'!#REF!</definedName>
    <definedName name="Exceso2" localSheetId="0">'[1]7.7.6'!#REF!</definedName>
    <definedName name="Exceso2">'[1]7.7.6'!#REF!</definedName>
    <definedName name="Print1">'[1]7.7.6'!$A$1:$AQ$58</definedName>
    <definedName name="Print2" localSheetId="0">'[1]7.7.6'!#REF!</definedName>
    <definedName name="Print2">'[1]7.7.6'!#REF!</definedName>
    <definedName name="RepFSS">'[1]7.7.6'!$T$1:$Y$57</definedName>
    <definedName name="Totales">'[1]7.7.6'!$A$1:$AP$58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24" i="2" l="1"/>
  <c r="H124" i="2" s="1"/>
  <c r="D124" i="2"/>
  <c r="D123" i="2"/>
  <c r="G123" i="2" s="1"/>
  <c r="H123" i="2" s="1"/>
  <c r="G122" i="2"/>
  <c r="H122" i="2" s="1"/>
  <c r="D121" i="2"/>
  <c r="G121" i="2" s="1"/>
  <c r="H121" i="2" s="1"/>
  <c r="G118" i="2"/>
  <c r="H118" i="2" s="1"/>
  <c r="D118" i="2"/>
  <c r="D117" i="2"/>
  <c r="G117" i="2" s="1"/>
  <c r="H117" i="2" s="1"/>
  <c r="G114" i="2"/>
  <c r="H114" i="2" s="1"/>
  <c r="D114" i="2"/>
  <c r="D113" i="2"/>
  <c r="G113" i="2" s="1"/>
  <c r="H113" i="2" s="1"/>
  <c r="G110" i="2"/>
  <c r="H110" i="2" s="1"/>
  <c r="D110" i="2"/>
  <c r="D109" i="2"/>
  <c r="G109" i="2" s="1"/>
  <c r="H109" i="2" s="1"/>
  <c r="G108" i="2"/>
  <c r="H108" i="2" s="1"/>
  <c r="D108" i="2"/>
  <c r="D107" i="2"/>
  <c r="G107" i="2" s="1"/>
  <c r="H107" i="2" s="1"/>
  <c r="G106" i="2"/>
  <c r="H106" i="2" s="1"/>
  <c r="D106" i="2"/>
  <c r="D105" i="2"/>
  <c r="G105" i="2" s="1"/>
  <c r="H105" i="2" s="1"/>
  <c r="G104" i="2"/>
  <c r="H104" i="2" s="1"/>
  <c r="D104" i="2"/>
  <c r="D103" i="2"/>
  <c r="G103" i="2" s="1"/>
  <c r="H103" i="2" s="1"/>
  <c r="G102" i="2"/>
  <c r="H102" i="2" s="1"/>
  <c r="D102" i="2"/>
  <c r="D101" i="2"/>
  <c r="G101" i="2" s="1"/>
  <c r="H101" i="2" s="1"/>
  <c r="G100" i="2"/>
  <c r="H100" i="2" s="1"/>
  <c r="D100" i="2"/>
  <c r="D99" i="2"/>
  <c r="G99" i="2" s="1"/>
  <c r="H99" i="2" s="1"/>
  <c r="D96" i="2"/>
  <c r="D95" i="2"/>
  <c r="G95" i="2" s="1"/>
  <c r="H95" i="2" s="1"/>
  <c r="D94" i="2"/>
  <c r="G94" i="2" s="1"/>
  <c r="H94" i="2" s="1"/>
  <c r="D93" i="2"/>
  <c r="G93" i="2" s="1"/>
  <c r="H93" i="2" s="1"/>
  <c r="D92" i="2"/>
  <c r="D91" i="2"/>
  <c r="G91" i="2" s="1"/>
  <c r="H91" i="2" s="1"/>
  <c r="D90" i="2"/>
  <c r="G90" i="2" s="1"/>
  <c r="H90" i="2" s="1"/>
  <c r="H89" i="2"/>
  <c r="G89" i="2"/>
  <c r="D89" i="2"/>
  <c r="D88" i="2"/>
  <c r="D87" i="2"/>
  <c r="G87" i="2" s="1"/>
  <c r="H87" i="2" s="1"/>
  <c r="G86" i="2"/>
  <c r="H86" i="2" s="1"/>
  <c r="D86" i="2"/>
  <c r="G85" i="2"/>
  <c r="H85" i="2" s="1"/>
  <c r="D85" i="2"/>
  <c r="D84" i="2"/>
  <c r="D80" i="2"/>
  <c r="G80" i="2" s="1"/>
  <c r="H80" i="2" s="1"/>
  <c r="G79" i="2"/>
  <c r="H79" i="2" s="1"/>
  <c r="D79" i="2"/>
  <c r="D78" i="2"/>
  <c r="G78" i="2" s="1"/>
  <c r="H78" i="2" s="1"/>
  <c r="D77" i="2"/>
  <c r="G77" i="2" s="1"/>
  <c r="D76" i="2"/>
  <c r="G76" i="2" s="1"/>
  <c r="H76" i="2" s="1"/>
  <c r="D75" i="2"/>
  <c r="G75" i="2" s="1"/>
  <c r="H75" i="2" s="1"/>
  <c r="D73" i="2"/>
  <c r="G73" i="2" s="1"/>
  <c r="H73" i="2" s="1"/>
  <c r="D72" i="2"/>
  <c r="G72" i="2" s="1"/>
  <c r="H72" i="2" s="1"/>
  <c r="D71" i="2"/>
  <c r="G71" i="2" s="1"/>
  <c r="H71" i="2" s="1"/>
  <c r="D70" i="2"/>
  <c r="G70" i="2" s="1"/>
  <c r="H70" i="2" s="1"/>
  <c r="D68" i="2"/>
  <c r="G68" i="2" s="1"/>
  <c r="H68" i="2" s="1"/>
  <c r="D64" i="2"/>
  <c r="G64" i="2" s="1"/>
  <c r="H64" i="2" s="1"/>
  <c r="D63" i="2"/>
  <c r="G63" i="2" s="1"/>
  <c r="H63" i="2" s="1"/>
  <c r="D62" i="2"/>
  <c r="G62" i="2" s="1"/>
  <c r="H62" i="2" s="1"/>
  <c r="D61" i="2"/>
  <c r="G61" i="2" s="1"/>
  <c r="H61" i="2" s="1"/>
  <c r="D60" i="2"/>
  <c r="G60" i="2" s="1"/>
  <c r="H60" i="2" s="1"/>
  <c r="D59" i="2"/>
  <c r="G59" i="2" s="1"/>
  <c r="H59" i="2" s="1"/>
  <c r="D58" i="2"/>
  <c r="G58" i="2" s="1"/>
  <c r="H58" i="2" s="1"/>
  <c r="D57" i="2"/>
  <c r="G57" i="2" s="1"/>
  <c r="H57" i="2" s="1"/>
  <c r="D56" i="2"/>
  <c r="G56" i="2" s="1"/>
  <c r="H56" i="2" s="1"/>
  <c r="D55" i="2"/>
  <c r="G55" i="2" s="1"/>
  <c r="H55" i="2" s="1"/>
  <c r="D54" i="2"/>
  <c r="G54" i="2" s="1"/>
  <c r="H54" i="2" s="1"/>
  <c r="D53" i="2"/>
  <c r="G53" i="2" s="1"/>
  <c r="H53" i="2" s="1"/>
  <c r="D52" i="2"/>
  <c r="G52" i="2" s="1"/>
  <c r="H52" i="2" s="1"/>
  <c r="D51" i="2"/>
  <c r="G51" i="2" s="1"/>
  <c r="H51" i="2" s="1"/>
  <c r="D50" i="2"/>
  <c r="G50" i="2" s="1"/>
  <c r="H50" i="2" s="1"/>
  <c r="D49" i="2"/>
  <c r="G49" i="2" s="1"/>
  <c r="H49" i="2" s="1"/>
  <c r="D48" i="2"/>
  <c r="G48" i="2" s="1"/>
  <c r="H48" i="2" s="1"/>
  <c r="D47" i="2"/>
  <c r="G47" i="2" s="1"/>
  <c r="H47" i="2" s="1"/>
  <c r="D46" i="2"/>
  <c r="G46" i="2" s="1"/>
  <c r="H46" i="2" s="1"/>
  <c r="D45" i="2"/>
  <c r="D43" i="2" s="1"/>
  <c r="D42" i="2" s="1"/>
  <c r="F64" i="2" s="1"/>
  <c r="D44" i="2"/>
  <c r="G44" i="2" s="1"/>
  <c r="H44" i="2" s="1"/>
  <c r="D37" i="2"/>
  <c r="G37" i="2" s="1"/>
  <c r="H37" i="2" s="1"/>
  <c r="D36" i="2"/>
  <c r="D35" i="2"/>
  <c r="G35" i="2" s="1"/>
  <c r="H35" i="2" s="1"/>
  <c r="D34" i="2"/>
  <c r="G34" i="2" s="1"/>
  <c r="H34" i="2" s="1"/>
  <c r="D33" i="2"/>
  <c r="G33" i="2" s="1"/>
  <c r="H33" i="2" s="1"/>
  <c r="D31" i="2"/>
  <c r="G31" i="2" s="1"/>
  <c r="H31" i="2" s="1"/>
  <c r="D30" i="2"/>
  <c r="G30" i="2" s="1"/>
  <c r="H30" i="2" s="1"/>
  <c r="D29" i="2"/>
  <c r="G29" i="2" s="1"/>
  <c r="H29" i="2" s="1"/>
  <c r="D28" i="2"/>
  <c r="D27" i="2"/>
  <c r="G27" i="2" s="1"/>
  <c r="H27" i="2" s="1"/>
  <c r="D26" i="2"/>
  <c r="G26" i="2" s="1"/>
  <c r="H26" i="2" s="1"/>
  <c r="G25" i="2"/>
  <c r="H25" i="2" s="1"/>
  <c r="D25" i="2"/>
  <c r="D21" i="2"/>
  <c r="D20" i="2"/>
  <c r="D17" i="2" s="1"/>
  <c r="G17" i="2" s="1"/>
  <c r="H17" i="2" s="1"/>
  <c r="G19" i="2"/>
  <c r="H19" i="2" s="1"/>
  <c r="D19" i="2"/>
  <c r="D18" i="2"/>
  <c r="G18" i="2" s="1"/>
  <c r="H18" i="2" s="1"/>
  <c r="D16" i="2"/>
  <c r="G16" i="2" s="1"/>
  <c r="H16" i="2" s="1"/>
  <c r="D15" i="2"/>
  <c r="D14" i="2"/>
  <c r="G14" i="2" s="1"/>
  <c r="H14" i="2" s="1"/>
  <c r="D13" i="2"/>
  <c r="G13" i="2" s="1"/>
  <c r="H13" i="2" s="1"/>
  <c r="D12" i="2"/>
  <c r="G12" i="2" s="1"/>
  <c r="H12" i="2" s="1"/>
  <c r="G11" i="2"/>
  <c r="H11" i="2" s="1"/>
  <c r="D11" i="2"/>
  <c r="D10" i="2"/>
  <c r="G10" i="2" s="1"/>
  <c r="H10" i="2" s="1"/>
  <c r="E6" i="2"/>
  <c r="D6" i="2"/>
  <c r="H4" i="2"/>
  <c r="G43" i="2" l="1"/>
  <c r="H43" i="2" s="1"/>
  <c r="D74" i="2"/>
  <c r="D9" i="2"/>
  <c r="G9" i="2" s="1"/>
  <c r="H9" i="2" s="1"/>
  <c r="F51" i="2"/>
  <c r="D24" i="2"/>
  <c r="G42" i="2"/>
  <c r="H42" i="2" s="1"/>
  <c r="F44" i="2"/>
  <c r="D69" i="2"/>
  <c r="D32" i="2"/>
  <c r="G32" i="2" s="1"/>
  <c r="H32" i="2" s="1"/>
  <c r="F45" i="2"/>
  <c r="F47" i="2"/>
  <c r="F49" i="2"/>
  <c r="F53" i="2"/>
  <c r="F55" i="2"/>
  <c r="F57" i="2"/>
  <c r="F59" i="2"/>
  <c r="F61" i="2"/>
  <c r="F63" i="2"/>
  <c r="G20" i="2"/>
  <c r="H20" i="2" s="1"/>
  <c r="F43" i="2"/>
  <c r="F46" i="2"/>
  <c r="F48" i="2"/>
  <c r="F50" i="2"/>
  <c r="F52" i="2"/>
  <c r="F54" i="2"/>
  <c r="F56" i="2"/>
  <c r="F58" i="2"/>
  <c r="F60" i="2"/>
  <c r="F62" i="2"/>
  <c r="G21" i="2"/>
  <c r="H21" i="2" s="1"/>
  <c r="G15" i="2"/>
  <c r="H15" i="2" s="1"/>
  <c r="F42" i="2"/>
  <c r="G28" i="2"/>
  <c r="H28" i="2" s="1"/>
  <c r="G36" i="2"/>
  <c r="H36" i="2" s="1"/>
  <c r="G24" i="2"/>
  <c r="H24" i="2" s="1"/>
  <c r="D83" i="2"/>
  <c r="G84" i="2"/>
  <c r="H84" i="2" s="1"/>
  <c r="G88" i="2"/>
  <c r="H88" i="2" s="1"/>
  <c r="G92" i="2"/>
  <c r="H92" i="2" s="1"/>
  <c r="G96" i="2"/>
  <c r="H96" i="2" s="1"/>
  <c r="G45" i="2"/>
  <c r="H45" i="2" s="1"/>
  <c r="G74" i="2" l="1"/>
  <c r="H74" i="2" s="1"/>
  <c r="F32" i="2"/>
  <c r="G69" i="2"/>
  <c r="H69" i="2" s="1"/>
  <c r="D23" i="2"/>
  <c r="F24" i="2"/>
  <c r="D8" i="2"/>
  <c r="D67" i="2"/>
  <c r="D82" i="2"/>
  <c r="G83" i="2"/>
  <c r="H83" i="2" s="1"/>
  <c r="G8" i="2"/>
  <c r="H8" i="2" s="1"/>
  <c r="F17" i="2"/>
  <c r="F19" i="2"/>
  <c r="F11" i="2" l="1"/>
  <c r="F14" i="2"/>
  <c r="F21" i="2"/>
  <c r="F13" i="2"/>
  <c r="F10" i="2"/>
  <c r="F20" i="2"/>
  <c r="F15" i="2"/>
  <c r="F12" i="2"/>
  <c r="F8" i="2"/>
  <c r="F31" i="2"/>
  <c r="F26" i="2"/>
  <c r="F28" i="2"/>
  <c r="F29" i="2"/>
  <c r="F27" i="2"/>
  <c r="F35" i="2"/>
  <c r="F30" i="2"/>
  <c r="G23" i="2"/>
  <c r="H23" i="2" s="1"/>
  <c r="F37" i="2"/>
  <c r="F36" i="2"/>
  <c r="F33" i="2"/>
  <c r="F23" i="2"/>
  <c r="F34" i="2"/>
  <c r="D40" i="2"/>
  <c r="G40" i="2" s="1"/>
  <c r="H40" i="2" s="1"/>
  <c r="D39" i="2"/>
  <c r="G39" i="2" s="1"/>
  <c r="H39" i="2" s="1"/>
  <c r="F25" i="2"/>
  <c r="F9" i="2"/>
  <c r="F16" i="2"/>
  <c r="F18" i="2"/>
  <c r="G67" i="2"/>
  <c r="H67" i="2" s="1"/>
  <c r="D66" i="2"/>
  <c r="F82" i="2"/>
  <c r="F93" i="2"/>
  <c r="F89" i="2"/>
  <c r="F85" i="2"/>
  <c r="G82" i="2"/>
  <c r="H82" i="2" s="1"/>
  <c r="F95" i="2"/>
  <c r="F91" i="2"/>
  <c r="F87" i="2"/>
  <c r="F88" i="2"/>
  <c r="F96" i="2"/>
  <c r="F86" i="2"/>
  <c r="F90" i="2"/>
  <c r="F84" i="2"/>
  <c r="F92" i="2"/>
  <c r="F94" i="2"/>
  <c r="F83" i="2"/>
  <c r="F80" i="2" l="1"/>
  <c r="F77" i="2"/>
  <c r="F75" i="2"/>
  <c r="F73" i="2"/>
  <c r="F71" i="2"/>
  <c r="F66" i="2"/>
  <c r="F76" i="2"/>
  <c r="F68" i="2"/>
  <c r="F79" i="2"/>
  <c r="F70" i="2"/>
  <c r="F72" i="2"/>
  <c r="G66" i="2"/>
  <c r="H66" i="2" s="1"/>
  <c r="F78" i="2"/>
  <c r="F69" i="2"/>
  <c r="F74" i="2"/>
  <c r="F67" i="2"/>
</calcChain>
</file>

<file path=xl/sharedStrings.xml><?xml version="1.0" encoding="utf-8"?>
<sst xmlns="http://schemas.openxmlformats.org/spreadsheetml/2006/main" count="153" uniqueCount="75">
  <si>
    <t>Superintendencia de Pensiones</t>
  </si>
  <si>
    <t>Participación</t>
  </si>
  <si>
    <t>Variación</t>
  </si>
  <si>
    <t>Absoluta</t>
  </si>
  <si>
    <t>Relativa</t>
  </si>
  <si>
    <r>
      <t>Afiliados</t>
    </r>
    <r>
      <rPr>
        <b/>
        <vertAlign val="superscript"/>
        <sz val="12.5"/>
        <color theme="0"/>
        <rFont val="Avenir LT Std 55 Roman"/>
        <family val="2"/>
      </rPr>
      <t>1</t>
    </r>
  </si>
  <si>
    <t>Subtotal AFP</t>
  </si>
  <si>
    <t>Atlántico</t>
  </si>
  <si>
    <t xml:space="preserve"> Crecer</t>
  </si>
  <si>
    <t>JMMB-BDI</t>
  </si>
  <si>
    <t>Popular</t>
  </si>
  <si>
    <t>Reservas</t>
  </si>
  <si>
    <t>Romana</t>
  </si>
  <si>
    <t>Siembra</t>
  </si>
  <si>
    <t>Subtotal reparto individualizado</t>
  </si>
  <si>
    <t>Banco Central</t>
  </si>
  <si>
    <t>Banco de Reservas</t>
  </si>
  <si>
    <t>INABIMA</t>
  </si>
  <si>
    <t>Ministerio de Hacienda</t>
  </si>
  <si>
    <t>Cotizantes</t>
  </si>
  <si>
    <r>
      <t>Banco Central</t>
    </r>
    <r>
      <rPr>
        <i/>
        <vertAlign val="superscript"/>
        <sz val="12.5"/>
        <color theme="0"/>
        <rFont val="Avenir LT Std 55 Roman"/>
        <family val="2"/>
      </rPr>
      <t>2</t>
    </r>
  </si>
  <si>
    <r>
      <t>Banco de Reservas</t>
    </r>
    <r>
      <rPr>
        <i/>
        <vertAlign val="superscript"/>
        <sz val="12.5"/>
        <color theme="0"/>
        <rFont val="Avenir LT Std 55 Roman"/>
        <family val="2"/>
      </rPr>
      <t>2</t>
    </r>
  </si>
  <si>
    <r>
      <t>Sin individualizar</t>
    </r>
    <r>
      <rPr>
        <b/>
        <i/>
        <vertAlign val="superscript"/>
        <sz val="12.5"/>
        <color theme="0"/>
        <rFont val="Avenir LT Std 55 Roman"/>
        <family val="2"/>
      </rPr>
      <t>3</t>
    </r>
  </si>
  <si>
    <r>
      <t>Densidad de cotizantes</t>
    </r>
    <r>
      <rPr>
        <b/>
        <vertAlign val="superscript"/>
        <sz val="12.5"/>
        <color theme="0"/>
        <rFont val="Avenir LT Std 55 Roman"/>
        <family val="2"/>
      </rPr>
      <t>4</t>
    </r>
  </si>
  <si>
    <t>n/a</t>
  </si>
  <si>
    <r>
      <t>Participación mercado potencial cotizantes</t>
    </r>
    <r>
      <rPr>
        <b/>
        <vertAlign val="superscript"/>
        <sz val="12.5"/>
        <color theme="0"/>
        <rFont val="Avenir LT Std 55 Roman"/>
        <family val="2"/>
      </rPr>
      <t>5</t>
    </r>
  </si>
  <si>
    <r>
      <t>Recaudación mensual individualizada</t>
    </r>
    <r>
      <rPr>
        <b/>
        <vertAlign val="superscript"/>
        <sz val="12.5"/>
        <color theme="0"/>
        <rFont val="Avenir LT Std 55 Roman"/>
        <family val="2"/>
      </rPr>
      <t xml:space="preserve"> </t>
    </r>
    <r>
      <rPr>
        <b/>
        <sz val="12.5"/>
        <color theme="0"/>
        <rFont val="Avenir LT Std 55 Roman"/>
        <family val="2"/>
      </rPr>
      <t>(RD$)</t>
    </r>
  </si>
  <si>
    <t>Subtotal Aportes CCI</t>
  </si>
  <si>
    <r>
      <t>Banco de Reservas</t>
    </r>
    <r>
      <rPr>
        <b/>
        <i/>
        <vertAlign val="superscript"/>
        <sz val="12.5"/>
        <color theme="0"/>
        <rFont val="Avenir LT Std 55 Roman"/>
        <family val="2"/>
      </rPr>
      <t>2</t>
    </r>
  </si>
  <si>
    <t>Fondo de Solidaridad Social</t>
  </si>
  <si>
    <t>Seguro de Discapacidad y Sobrevivencia</t>
  </si>
  <si>
    <r>
      <t>Comisión AFP</t>
    </r>
    <r>
      <rPr>
        <b/>
        <i/>
        <vertAlign val="superscript"/>
        <sz val="12.5"/>
        <color theme="0"/>
        <rFont val="Avenir LT Std 55 Roman"/>
        <family val="2"/>
      </rPr>
      <t>6</t>
    </r>
  </si>
  <si>
    <t>Intereses</t>
  </si>
  <si>
    <t>Recargos</t>
  </si>
  <si>
    <r>
      <t>Operación DIDA</t>
    </r>
    <r>
      <rPr>
        <b/>
        <i/>
        <vertAlign val="superscript"/>
        <sz val="12.5"/>
        <color theme="0"/>
        <rFont val="Avenir LT Std 55 Roman"/>
        <family val="2"/>
      </rPr>
      <t>7</t>
    </r>
  </si>
  <si>
    <r>
      <t>Operación TSS</t>
    </r>
    <r>
      <rPr>
        <b/>
        <i/>
        <vertAlign val="superscript"/>
        <sz val="12.5"/>
        <color theme="0"/>
        <rFont val="Avenir LT Std 55 Roman"/>
        <family val="2"/>
      </rPr>
      <t>7</t>
    </r>
  </si>
  <si>
    <t>Operación SIPEN</t>
  </si>
  <si>
    <t>Sin individualizar</t>
  </si>
  <si>
    <t xml:space="preserve"> </t>
  </si>
  <si>
    <t>Aportes individualizados (RD$)</t>
  </si>
  <si>
    <t>Obligatorios</t>
  </si>
  <si>
    <t>AFP</t>
  </si>
  <si>
    <t>Voluntarios</t>
  </si>
  <si>
    <t>Patrimonio de los Fondos de Pensiones (RD$)</t>
  </si>
  <si>
    <t>Capitalización Individual (CCI)</t>
  </si>
  <si>
    <t>Fondo de Reparto - Banco Central</t>
  </si>
  <si>
    <t>Fondo de Reparto - Banco de Reservas</t>
  </si>
  <si>
    <r>
      <t>INABIMA</t>
    </r>
    <r>
      <rPr>
        <b/>
        <i/>
        <vertAlign val="superscript"/>
        <sz val="12.5"/>
        <color theme="0"/>
        <rFont val="Avenir LT Std 55 Roman"/>
        <family val="2"/>
      </rPr>
      <t>8</t>
    </r>
  </si>
  <si>
    <r>
      <t>Planes Complementarios</t>
    </r>
    <r>
      <rPr>
        <b/>
        <vertAlign val="superscript"/>
        <sz val="12.5"/>
        <color theme="0"/>
        <rFont val="Avenir LT Std 55 Roman"/>
        <family val="2"/>
      </rPr>
      <t>9</t>
    </r>
  </si>
  <si>
    <r>
      <t>Rentabilidad de los fondos de pensiones</t>
    </r>
    <r>
      <rPr>
        <b/>
        <vertAlign val="superscript"/>
        <sz val="12.5"/>
        <color theme="0"/>
        <rFont val="Avenir LT Std 55 Roman"/>
        <family val="2"/>
      </rPr>
      <t>10</t>
    </r>
  </si>
  <si>
    <r>
      <t>Promedio</t>
    </r>
    <r>
      <rPr>
        <b/>
        <i/>
        <vertAlign val="superscript"/>
        <sz val="12.5"/>
        <color theme="0"/>
        <rFont val="Avenir LT Std 55 Roman"/>
        <family val="2"/>
      </rPr>
      <t>11</t>
    </r>
  </si>
  <si>
    <r>
      <t>INABIMA</t>
    </r>
    <r>
      <rPr>
        <i/>
        <vertAlign val="superscript"/>
        <sz val="12.5"/>
        <color theme="0"/>
        <rFont val="Avenir LT Std 55 Roman"/>
        <family val="2"/>
      </rPr>
      <t>12</t>
    </r>
  </si>
  <si>
    <t>Pensiones por discapacidad</t>
  </si>
  <si>
    <t>Solicitadas</t>
  </si>
  <si>
    <t>Otorgadas</t>
  </si>
  <si>
    <t>Pensiones por sobrevivencia</t>
  </si>
  <si>
    <t>Beneficios de afiliados de ingreso tardío</t>
  </si>
  <si>
    <t>Solicitudes</t>
  </si>
  <si>
    <t>Pensiones por retiro programado</t>
  </si>
  <si>
    <t>Devolución otorgada del saldo de la CCI</t>
  </si>
  <si>
    <t>Montos devueltos RD$</t>
  </si>
  <si>
    <t>Notas:</t>
  </si>
  <si>
    <r>
      <t xml:space="preserve">1 </t>
    </r>
    <r>
      <rPr>
        <sz val="9"/>
        <rFont val="Avenir LT Std 55 Roman"/>
        <family val="2"/>
      </rPr>
      <t>Incluyen afiliados fallecidos y afiliados que han recibido algun tipo de beneficio.</t>
    </r>
  </si>
  <si>
    <r>
      <t>2</t>
    </r>
    <r>
      <rPr>
        <sz val="9"/>
        <rFont val="Avenir LT Std 55 Roman"/>
        <family val="2"/>
      </rPr>
      <t xml:space="preserve">La factura del Banco Central se paga en ocasiones fuera del período referido en la publicación, motivo por el cual se presentan cifras muy discordantes entre un mes y otro. </t>
    </r>
  </si>
  <si>
    <r>
      <t>3</t>
    </r>
    <r>
      <rPr>
        <sz val="9"/>
        <rFont val="Avenir LT Std 55 Roman"/>
        <family val="2"/>
      </rPr>
      <t>Se refiere a los afiliados y/o cotizantes que no han elegido su AFP.</t>
    </r>
  </si>
  <si>
    <r>
      <t>4</t>
    </r>
    <r>
      <rPr>
        <sz val="9"/>
        <rFont val="Avenir LT Std 55 Roman"/>
        <family val="2"/>
      </rPr>
      <t>Calculada sobre la base de afiliados acumulados.</t>
    </r>
  </si>
  <si>
    <r>
      <rPr>
        <vertAlign val="superscript"/>
        <sz val="9"/>
        <rFont val="Avenir LT Std 55 Roman"/>
        <family val="2"/>
      </rPr>
      <t>6</t>
    </r>
    <r>
      <rPr>
        <sz val="9"/>
        <rFont val="Avenir LT Std 55 Roman"/>
        <family val="2"/>
      </rPr>
      <t>Corresponde a facturas pagadas antes de la promulgación de la Ley 13-20 que modifica el esquema de comisiones de las AFP de la Ley 87-01.</t>
    </r>
  </si>
  <si>
    <r>
      <rPr>
        <vertAlign val="superscript"/>
        <sz val="9"/>
        <rFont val="Avenir LT Std 55 Roman"/>
        <family val="2"/>
      </rPr>
      <t>7</t>
    </r>
    <r>
      <rPr>
        <sz val="9"/>
        <rFont val="Avenir LT Std 55 Roman"/>
        <family val="2"/>
      </rPr>
      <t>Montos individualizados a partir de la promulagación de la Ley 13-20 que modifica la Ley 87-01.</t>
    </r>
  </si>
  <si>
    <r>
      <t>8</t>
    </r>
    <r>
      <rPr>
        <sz val="9"/>
        <rFont val="Avenir LT Std 55 Roman"/>
        <family val="2"/>
      </rPr>
      <t>Este monto expresado en pesos representa las inversiones del fondo de INABIMA en el Banco Central de la República Dominicana y en el Ministerio de Hacienda.</t>
    </r>
  </si>
  <si>
    <r>
      <t>9</t>
    </r>
    <r>
      <rPr>
        <sz val="9"/>
        <rFont val="Avenir LT Std 55 Roman"/>
        <family val="2"/>
      </rPr>
      <t>En diciembre de 2019, AFP Siembra cesó el contrato de administración del portafolio de inversiones con la Asociación de Administradora de Fondos de Jubilaciones, Inc., por lo que en lo adelante, el mismo será autogestionado.</t>
    </r>
  </si>
  <si>
    <r>
      <t>10</t>
    </r>
    <r>
      <rPr>
        <sz val="9"/>
        <rFont val="Avenir LT Std 55 Roman"/>
        <family val="2"/>
      </rPr>
      <t>Rentabilidad nominal de los últimos 12 meses.</t>
    </r>
  </si>
  <si>
    <r>
      <t>11</t>
    </r>
    <r>
      <rPr>
        <sz val="9"/>
        <rFont val="Avenir LT Std 55 Roman"/>
        <family val="2"/>
      </rPr>
      <t>Promedio ponderado sobre la base del patrimonio de los fondos de pensiones (no incluye Ministerio de Hacienda).</t>
    </r>
  </si>
  <si>
    <r>
      <t>12</t>
    </r>
    <r>
      <rPr>
        <sz val="9"/>
        <rFont val="Avenir LT Std 55 Roman"/>
        <family val="2"/>
      </rPr>
      <t>Las inversiones del fondo de pensiones del INABIMA se rigen de conformidad con lo establecido en la Ley 451-08 que modifica la Ley General de Educación No.66-97, y por tanto no están sujetas a la normativa de la CCRyLI.</t>
    </r>
  </si>
  <si>
    <t xml:space="preserve">  n/a = No aplica</t>
  </si>
  <si>
    <r>
      <rPr>
        <vertAlign val="superscript"/>
        <sz val="9"/>
        <rFont val="Avenir LT Std 55 Roman"/>
        <family val="2"/>
      </rPr>
      <t>5</t>
    </r>
    <r>
      <rPr>
        <sz val="9"/>
        <rFont val="Avenir LT Std 55 Roman"/>
        <family val="2"/>
      </rPr>
      <t>El mercado potencial usado para el año 2022 es de 2,859,490 según las estimaciones realizadas por la SIPEN a partir de la Encuesta Nacional Continua de Fuerza de Trabajo del Banco Central de la República Dominicana de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</si>
</sst>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0.0000000"/>
  </numFmts>
  <fonts count="27" x14ac:knownFonts="1">
    <font>
      <sz val="11"/>
      <color theme="1"/>
      <name val="Calibri"/>
      <family val="2"/>
      <scheme val="minor"/>
    </font>
    <font>
      <sz val="10"/>
      <name val="Arial"/>
      <family val="2"/>
    </font>
    <font>
      <sz val="10"/>
      <name val="Avenir LT Std 55 Roman"/>
      <family val="2"/>
    </font>
    <font>
      <b/>
      <sz val="16"/>
      <name val="Avenir LT Std 55 Roman"/>
      <family val="2"/>
    </font>
    <font>
      <b/>
      <sz val="16"/>
      <name val="Century Gothic"/>
      <family val="2"/>
    </font>
    <font>
      <b/>
      <sz val="18"/>
      <name val="Avenir LT Std 55 Roman"/>
      <family val="2"/>
    </font>
    <font>
      <b/>
      <sz val="14"/>
      <name val="Avenir LT Std 55 Roman"/>
      <family val="2"/>
    </font>
    <font>
      <b/>
      <sz val="14"/>
      <name val="Century Gothic"/>
      <family val="2"/>
    </font>
    <font>
      <b/>
      <sz val="12.5"/>
      <name val="Avenir LT Std 55 Roman"/>
      <family val="2"/>
    </font>
    <font>
      <sz val="10"/>
      <name val="Century Gothic"/>
      <family val="2"/>
    </font>
    <font>
      <b/>
      <u/>
      <sz val="12.5"/>
      <name val="Avenir LT Std 55 Roman"/>
      <family val="2"/>
    </font>
    <font>
      <u/>
      <sz val="12.5"/>
      <name val="Avenir LT Std 55 Roman"/>
      <family val="2"/>
    </font>
    <font>
      <sz val="12.5"/>
      <color theme="0"/>
      <name val="Avenir LT Std 55 Roman"/>
      <family val="2"/>
    </font>
    <font>
      <b/>
      <sz val="12.5"/>
      <color theme="0"/>
      <name val="Avenir LT Std 55 Roman"/>
      <family val="2"/>
    </font>
    <font>
      <b/>
      <vertAlign val="superscript"/>
      <sz val="12.5"/>
      <color theme="0"/>
      <name val="Avenir LT Std 55 Roman"/>
      <family val="2"/>
    </font>
    <font>
      <b/>
      <i/>
      <sz val="12.5"/>
      <color theme="0"/>
      <name val="Avenir LT Std 55 Roman"/>
      <family val="2"/>
    </font>
    <font>
      <i/>
      <sz val="12.5"/>
      <color theme="0"/>
      <name val="Avenir LT Std 55 Roman"/>
      <family val="2"/>
    </font>
    <font>
      <sz val="12.5"/>
      <name val="Avenir LT Std 55 Roman"/>
      <family val="2"/>
    </font>
    <font>
      <i/>
      <vertAlign val="superscript"/>
      <sz val="12.5"/>
      <color theme="0"/>
      <name val="Avenir LT Std 55 Roman"/>
      <family val="2"/>
    </font>
    <font>
      <b/>
      <i/>
      <vertAlign val="superscript"/>
      <sz val="12.5"/>
      <color theme="0"/>
      <name val="Avenir LT Std 55 Roman"/>
      <family val="2"/>
    </font>
    <font>
      <b/>
      <i/>
      <u/>
      <sz val="12.5"/>
      <color theme="0"/>
      <name val="Avenir LT Std 55 Roman"/>
      <family val="2"/>
    </font>
    <font>
      <sz val="12.5"/>
      <color indexed="10"/>
      <name val="Avenir LT Std 55 Roman"/>
      <family val="2"/>
    </font>
    <font>
      <b/>
      <sz val="10"/>
      <name val="Avenir LT Std 55 Roman"/>
      <family val="2"/>
    </font>
    <font>
      <sz val="9"/>
      <name val="Avenir LT Std 55 Roman"/>
      <family val="2"/>
    </font>
    <font>
      <sz val="7.5"/>
      <name val="Century Gothic"/>
      <family val="2"/>
    </font>
    <font>
      <vertAlign val="superscript"/>
      <sz val="9"/>
      <name val="Avenir LT Std 55 Roman"/>
      <family val="2"/>
    </font>
    <font>
      <vertAlign val="superscript"/>
      <sz val="7.5"/>
      <name val="Century Gothic"/>
      <family val="2"/>
    </font>
  </fonts>
  <fills count="5">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0" tint="-4.9989318521683403E-2"/>
        <bgColor indexed="64"/>
      </patternFill>
    </fill>
  </fills>
  <borders count="11">
    <border>
      <left/>
      <right/>
      <top/>
      <bottom/>
      <diagonal/>
    </border>
    <border>
      <left/>
      <right/>
      <top/>
      <bottom style="medium">
        <color theme="0"/>
      </bottom>
      <diagonal/>
    </border>
    <border>
      <left/>
      <right style="thick">
        <color theme="0"/>
      </right>
      <top/>
      <bottom/>
      <diagonal/>
    </border>
    <border>
      <left style="thick">
        <color theme="0"/>
      </left>
      <right style="thick">
        <color theme="0"/>
      </right>
      <top/>
      <bottom/>
      <diagonal/>
    </border>
    <border>
      <left style="thick">
        <color theme="0"/>
      </left>
      <right/>
      <top/>
      <bottom style="thick">
        <color theme="0"/>
      </bottom>
      <diagonal/>
    </border>
    <border>
      <left/>
      <right/>
      <top/>
      <bottom style="thick">
        <color theme="0"/>
      </bottom>
      <diagonal/>
    </border>
    <border>
      <left/>
      <right style="thick">
        <color theme="0"/>
      </right>
      <top/>
      <bottom style="thick">
        <color theme="0"/>
      </bottom>
      <diagonal/>
    </border>
    <border>
      <left style="thick">
        <color theme="0"/>
      </left>
      <right style="thick">
        <color theme="0"/>
      </right>
      <top/>
      <bottom style="thick">
        <color theme="0"/>
      </bottom>
      <diagonal/>
    </border>
    <border>
      <left style="thick">
        <color theme="0"/>
      </left>
      <right style="thick">
        <color theme="0"/>
      </right>
      <top style="thick">
        <color theme="0"/>
      </top>
      <bottom style="thick">
        <color theme="0"/>
      </bottom>
      <diagonal/>
    </border>
    <border>
      <left/>
      <right style="thick">
        <color theme="0"/>
      </right>
      <top style="thick">
        <color theme="0"/>
      </top>
      <bottom style="thick">
        <color theme="0"/>
      </bottom>
      <diagonal/>
    </border>
    <border>
      <left/>
      <right/>
      <top style="thick">
        <color theme="0"/>
      </top>
      <bottom style="thick">
        <color theme="0"/>
      </bottom>
      <diagonal/>
    </border>
  </borders>
  <cellStyleXfs count="6">
    <xf numFmtId="0" fontId="0" fillId="0" borderId="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108">
    <xf numFmtId="0" fontId="0" fillId="0" borderId="0" xfId="0"/>
    <xf numFmtId="0" fontId="2" fillId="0" borderId="0" xfId="1" applyFont="1"/>
    <xf numFmtId="0" fontId="1" fillId="0" borderId="0" xfId="1"/>
    <xf numFmtId="0" fontId="3" fillId="0" borderId="0" xfId="2" applyFont="1" applyAlignment="1">
      <alignment vertical="center"/>
    </xf>
    <xf numFmtId="0" fontId="4" fillId="0" borderId="0" xfId="2" applyFont="1" applyAlignment="1">
      <alignment vertical="center"/>
    </xf>
    <xf numFmtId="0" fontId="5" fillId="0" borderId="0" xfId="2" applyFont="1" applyAlignment="1">
      <alignment horizontal="right" vertical="center"/>
    </xf>
    <xf numFmtId="0" fontId="6" fillId="0" borderId="0" xfId="2" applyFont="1"/>
    <xf numFmtId="0" fontId="5" fillId="0" borderId="0" xfId="2" applyFont="1" applyAlignment="1">
      <alignment horizontal="right"/>
    </xf>
    <xf numFmtId="0" fontId="7" fillId="0" borderId="0" xfId="2" applyFont="1"/>
    <xf numFmtId="0" fontId="8" fillId="0" borderId="0" xfId="2" applyFont="1" applyAlignment="1">
      <alignment vertical="center"/>
    </xf>
    <xf numFmtId="0" fontId="2" fillId="0" borderId="1" xfId="1" applyFont="1" applyBorder="1"/>
    <xf numFmtId="0" fontId="8" fillId="3" borderId="1" xfId="2" applyFont="1" applyFill="1" applyBorder="1"/>
    <xf numFmtId="0" fontId="9" fillId="0" borderId="0" xfId="2" applyFont="1"/>
    <xf numFmtId="0" fontId="10" fillId="4" borderId="8" xfId="2" applyFont="1" applyFill="1" applyBorder="1" applyAlignment="1">
      <alignment horizontal="center"/>
    </xf>
    <xf numFmtId="164" fontId="10" fillId="4" borderId="5" xfId="2" applyNumberFormat="1" applyFont="1" applyFill="1" applyBorder="1" applyAlignment="1">
      <alignment horizontal="center"/>
    </xf>
    <xf numFmtId="3" fontId="10" fillId="4" borderId="2" xfId="2" applyNumberFormat="1" applyFont="1" applyFill="1" applyBorder="1" applyAlignment="1">
      <alignment horizontal="center"/>
    </xf>
    <xf numFmtId="3" fontId="10" fillId="4" borderId="0" xfId="2" applyNumberFormat="1" applyFont="1" applyFill="1" applyAlignment="1">
      <alignment horizontal="center"/>
    </xf>
    <xf numFmtId="164" fontId="10" fillId="4" borderId="3" xfId="3" applyNumberFormat="1" applyFont="1" applyFill="1" applyBorder="1" applyAlignment="1">
      <alignment horizontal="center"/>
    </xf>
    <xf numFmtId="3" fontId="10" fillId="4" borderId="3" xfId="2" applyNumberFormat="1" applyFont="1" applyFill="1" applyBorder="1" applyAlignment="1">
      <alignment horizontal="center"/>
    </xf>
    <xf numFmtId="164" fontId="10" fillId="4" borderId="0" xfId="3" applyNumberFormat="1" applyFont="1" applyFill="1" applyBorder="1" applyAlignment="1">
      <alignment horizontal="center"/>
    </xf>
    <xf numFmtId="3" fontId="9" fillId="0" borderId="0" xfId="2" applyNumberFormat="1" applyFont="1"/>
    <xf numFmtId="3" fontId="17" fillId="4" borderId="2" xfId="3" applyNumberFormat="1" applyFont="1" applyFill="1" applyBorder="1" applyAlignment="1">
      <alignment horizontal="center"/>
    </xf>
    <xf numFmtId="3" fontId="17" fillId="4" borderId="0" xfId="3" applyNumberFormat="1" applyFont="1" applyFill="1" applyBorder="1" applyAlignment="1">
      <alignment horizontal="center"/>
    </xf>
    <xf numFmtId="164" fontId="17" fillId="4" borderId="3" xfId="3" applyNumberFormat="1" applyFont="1" applyFill="1" applyBorder="1" applyAlignment="1">
      <alignment horizontal="center"/>
    </xf>
    <xf numFmtId="3" fontId="17" fillId="4" borderId="3" xfId="2" applyNumberFormat="1" applyFont="1" applyFill="1" applyBorder="1" applyAlignment="1">
      <alignment horizontal="center"/>
    </xf>
    <xf numFmtId="164" fontId="17" fillId="4" borderId="0" xfId="3" applyNumberFormat="1" applyFont="1" applyFill="1" applyBorder="1" applyAlignment="1">
      <alignment horizontal="center"/>
    </xf>
    <xf numFmtId="3" fontId="17" fillId="4" borderId="9" xfId="3" applyNumberFormat="1" applyFont="1" applyFill="1" applyBorder="1" applyAlignment="1">
      <alignment horizontal="center"/>
    </xf>
    <xf numFmtId="3" fontId="17" fillId="4" borderId="10" xfId="3" applyNumberFormat="1" applyFont="1" applyFill="1" applyBorder="1" applyAlignment="1">
      <alignment horizontal="center"/>
    </xf>
    <xf numFmtId="164" fontId="11" fillId="4" borderId="8" xfId="3" applyNumberFormat="1" applyFont="1" applyFill="1" applyBorder="1" applyAlignment="1">
      <alignment horizontal="center"/>
    </xf>
    <xf numFmtId="3" fontId="17" fillId="4" borderId="8" xfId="2" applyNumberFormat="1" applyFont="1" applyFill="1" applyBorder="1" applyAlignment="1">
      <alignment horizontal="center"/>
    </xf>
    <xf numFmtId="164" fontId="17" fillId="4" borderId="9" xfId="3" applyNumberFormat="1" applyFont="1" applyFill="1" applyBorder="1" applyAlignment="1">
      <alignment horizontal="center"/>
    </xf>
    <xf numFmtId="3" fontId="10" fillId="4" borderId="2" xfId="3" applyNumberFormat="1" applyFont="1" applyFill="1" applyBorder="1" applyAlignment="1">
      <alignment horizontal="center"/>
    </xf>
    <xf numFmtId="3" fontId="11" fillId="4" borderId="6" xfId="2" applyNumberFormat="1" applyFont="1" applyFill="1" applyBorder="1" applyAlignment="1">
      <alignment horizontal="center"/>
    </xf>
    <xf numFmtId="3" fontId="17" fillId="4" borderId="5" xfId="3" applyNumberFormat="1" applyFont="1" applyFill="1" applyBorder="1" applyAlignment="1">
      <alignment horizontal="center"/>
    </xf>
    <xf numFmtId="164" fontId="11" fillId="4" borderId="7" xfId="3" applyNumberFormat="1" applyFont="1" applyFill="1" applyBorder="1" applyAlignment="1">
      <alignment horizontal="center"/>
    </xf>
    <xf numFmtId="3" fontId="17" fillId="4" borderId="7" xfId="2" applyNumberFormat="1" applyFont="1" applyFill="1" applyBorder="1" applyAlignment="1">
      <alignment horizontal="center"/>
    </xf>
    <xf numFmtId="164" fontId="17" fillId="4" borderId="5" xfId="3" applyNumberFormat="1" applyFont="1" applyFill="1" applyBorder="1" applyAlignment="1">
      <alignment horizontal="center"/>
    </xf>
    <xf numFmtId="10" fontId="10" fillId="4" borderId="2" xfId="3" applyNumberFormat="1" applyFont="1" applyFill="1" applyBorder="1" applyAlignment="1">
      <alignment horizontal="center" vertical="center"/>
    </xf>
    <xf numFmtId="10" fontId="10" fillId="4" borderId="0" xfId="3" applyNumberFormat="1" applyFont="1" applyFill="1" applyBorder="1" applyAlignment="1">
      <alignment horizontal="center" vertical="center"/>
    </xf>
    <xf numFmtId="165" fontId="8" fillId="4" borderId="3" xfId="4" applyNumberFormat="1" applyFont="1" applyFill="1" applyBorder="1" applyAlignment="1">
      <alignment horizontal="center" wrapText="1"/>
    </xf>
    <xf numFmtId="10" fontId="10" fillId="4" borderId="3" xfId="3" applyNumberFormat="1" applyFont="1" applyFill="1" applyBorder="1" applyAlignment="1">
      <alignment horizontal="center"/>
    </xf>
    <xf numFmtId="10" fontId="10" fillId="4" borderId="2" xfId="2" applyNumberFormat="1" applyFont="1" applyFill="1" applyBorder="1" applyAlignment="1">
      <alignment horizontal="center"/>
    </xf>
    <xf numFmtId="10" fontId="10" fillId="4" borderId="0" xfId="3" applyNumberFormat="1" applyFont="1" applyFill="1" applyBorder="1" applyAlignment="1">
      <alignment horizontal="center"/>
    </xf>
    <xf numFmtId="4" fontId="17" fillId="4" borderId="9" xfId="2" applyNumberFormat="1" applyFont="1" applyFill="1" applyBorder="1" applyAlignment="1">
      <alignment horizontal="center"/>
    </xf>
    <xf numFmtId="0" fontId="17" fillId="4" borderId="8" xfId="2" applyFont="1" applyFill="1" applyBorder="1" applyAlignment="1">
      <alignment horizontal="center"/>
    </xf>
    <xf numFmtId="164" fontId="17" fillId="4" borderId="9" xfId="2" applyNumberFormat="1" applyFont="1" applyFill="1" applyBorder="1" applyAlignment="1">
      <alignment horizontal="center"/>
    </xf>
    <xf numFmtId="3" fontId="10" fillId="4" borderId="2" xfId="1" applyNumberFormat="1" applyFont="1" applyFill="1" applyBorder="1" applyAlignment="1">
      <alignment horizontal="center"/>
    </xf>
    <xf numFmtId="166" fontId="1" fillId="0" borderId="0" xfId="1" applyNumberFormat="1"/>
    <xf numFmtId="3" fontId="17" fillId="4" borderId="2" xfId="1" applyNumberFormat="1" applyFont="1" applyFill="1" applyBorder="1" applyAlignment="1">
      <alignment horizontal="center"/>
    </xf>
    <xf numFmtId="3" fontId="17" fillId="4" borderId="0" xfId="2" applyNumberFormat="1" applyFont="1" applyFill="1" applyAlignment="1">
      <alignment horizontal="center"/>
    </xf>
    <xf numFmtId="3" fontId="17" fillId="4" borderId="2" xfId="2" applyNumberFormat="1" applyFont="1" applyFill="1" applyBorder="1" applyAlignment="1">
      <alignment horizontal="center"/>
    </xf>
    <xf numFmtId="3" fontId="21" fillId="4" borderId="9" xfId="2" applyNumberFormat="1" applyFont="1" applyFill="1" applyBorder="1" applyAlignment="1">
      <alignment horizontal="center"/>
    </xf>
    <xf numFmtId="0" fontId="17" fillId="4" borderId="9" xfId="2" applyFont="1" applyFill="1" applyBorder="1" applyAlignment="1">
      <alignment horizontal="center"/>
    </xf>
    <xf numFmtId="0" fontId="17" fillId="4" borderId="2" xfId="2" applyFont="1" applyFill="1" applyBorder="1" applyAlignment="1">
      <alignment horizontal="center"/>
    </xf>
    <xf numFmtId="0" fontId="17" fillId="4" borderId="0" xfId="2" applyFont="1" applyFill="1" applyAlignment="1">
      <alignment horizontal="center"/>
    </xf>
    <xf numFmtId="165" fontId="17" fillId="4" borderId="3" xfId="4" applyNumberFormat="1" applyFont="1" applyFill="1" applyBorder="1" applyAlignment="1">
      <alignment horizontal="center" wrapText="1"/>
    </xf>
    <xf numFmtId="164" fontId="17" fillId="4" borderId="0" xfId="2" applyNumberFormat="1" applyFont="1" applyFill="1" applyAlignment="1">
      <alignment horizontal="center"/>
    </xf>
    <xf numFmtId="10" fontId="10" fillId="4" borderId="2" xfId="3" applyNumberFormat="1" applyFont="1" applyFill="1" applyBorder="1" applyAlignment="1">
      <alignment horizontal="center"/>
    </xf>
    <xf numFmtId="164" fontId="10" fillId="4" borderId="0" xfId="2" applyNumberFormat="1" applyFont="1" applyFill="1" applyAlignment="1">
      <alignment horizontal="center"/>
    </xf>
    <xf numFmtId="10" fontId="17" fillId="4" borderId="2" xfId="3" applyNumberFormat="1" applyFont="1" applyFill="1" applyBorder="1" applyAlignment="1">
      <alignment horizontal="center"/>
    </xf>
    <xf numFmtId="10" fontId="17" fillId="4" borderId="0" xfId="3" applyNumberFormat="1" applyFont="1" applyFill="1" applyBorder="1" applyAlignment="1">
      <alignment horizontal="center"/>
    </xf>
    <xf numFmtId="10" fontId="17" fillId="4" borderId="3" xfId="3" applyNumberFormat="1" applyFont="1" applyFill="1" applyBorder="1" applyAlignment="1">
      <alignment horizontal="center"/>
    </xf>
    <xf numFmtId="10" fontId="17" fillId="4" borderId="0" xfId="5" applyNumberFormat="1" applyFont="1" applyFill="1" applyBorder="1" applyAlignment="1">
      <alignment horizontal="center"/>
    </xf>
    <xf numFmtId="0" fontId="17" fillId="4" borderId="10" xfId="2" applyFont="1" applyFill="1" applyBorder="1" applyAlignment="1">
      <alignment horizontal="center"/>
    </xf>
    <xf numFmtId="165" fontId="17" fillId="4" borderId="8" xfId="4" applyNumberFormat="1" applyFont="1" applyFill="1" applyBorder="1" applyAlignment="1">
      <alignment horizontal="center" wrapText="1"/>
    </xf>
    <xf numFmtId="0" fontId="11" fillId="4" borderId="2" xfId="2" applyFont="1" applyFill="1" applyBorder="1" applyAlignment="1">
      <alignment horizontal="center"/>
    </xf>
    <xf numFmtId="0" fontId="17" fillId="4" borderId="3" xfId="2" applyFont="1" applyFill="1" applyBorder="1" applyAlignment="1">
      <alignment horizontal="center"/>
    </xf>
    <xf numFmtId="0" fontId="11" fillId="4" borderId="9" xfId="2" applyFont="1" applyFill="1" applyBorder="1" applyAlignment="1">
      <alignment horizontal="center"/>
    </xf>
    <xf numFmtId="0" fontId="22" fillId="0" borderId="0" xfId="2" applyFont="1"/>
    <xf numFmtId="0" fontId="23" fillId="0" borderId="0" xfId="2" applyFont="1"/>
    <xf numFmtId="164" fontId="23" fillId="0" borderId="0" xfId="2" applyNumberFormat="1" applyFont="1"/>
    <xf numFmtId="0" fontId="24" fillId="0" borderId="0" xfId="2" applyFont="1"/>
    <xf numFmtId="0" fontId="25" fillId="0" borderId="0" xfId="2" applyFont="1"/>
    <xf numFmtId="0" fontId="23" fillId="0" borderId="8" xfId="2" applyFont="1" applyBorder="1"/>
    <xf numFmtId="0" fontId="24" fillId="0" borderId="0" xfId="1" applyFont="1"/>
    <xf numFmtId="0" fontId="26" fillId="0" borderId="0" xfId="1" applyFont="1" applyAlignment="1">
      <alignment vertical="center" wrapText="1" shrinkToFit="1"/>
    </xf>
    <xf numFmtId="0" fontId="24" fillId="0" borderId="0" xfId="1" applyFont="1" applyAlignment="1">
      <alignment vertical="center" wrapText="1" shrinkToFit="1"/>
    </xf>
    <xf numFmtId="0" fontId="25" fillId="0" borderId="0" xfId="1" applyFont="1" applyAlignment="1">
      <alignment vertical="center" wrapText="1" shrinkToFit="1"/>
    </xf>
    <xf numFmtId="15" fontId="23" fillId="0" borderId="0" xfId="1" applyNumberFormat="1" applyFont="1"/>
    <xf numFmtId="0" fontId="23" fillId="0" borderId="0" xfId="1" applyFont="1"/>
    <xf numFmtId="0" fontId="12" fillId="2" borderId="0" xfId="1" applyFont="1" applyFill="1"/>
    <xf numFmtId="0" fontId="13" fillId="2" borderId="0" xfId="2" applyFont="1" applyFill="1"/>
    <xf numFmtId="0" fontId="13" fillId="2" borderId="0" xfId="2" applyFont="1" applyFill="1" applyAlignment="1">
      <alignment horizontal="right"/>
    </xf>
    <xf numFmtId="0" fontId="15" fillId="2" borderId="0" xfId="2" applyFont="1" applyFill="1" applyAlignment="1">
      <alignment horizontal="right"/>
    </xf>
    <xf numFmtId="0" fontId="16" fillId="2" borderId="0" xfId="2" applyFont="1" applyFill="1" applyAlignment="1">
      <alignment horizontal="right"/>
    </xf>
    <xf numFmtId="0" fontId="1" fillId="2" borderId="0" xfId="1" applyFill="1"/>
    <xf numFmtId="0" fontId="16" fillId="2" borderId="0" xfId="2" applyFont="1" applyFill="1"/>
    <xf numFmtId="0" fontId="12" fillId="2" borderId="0" xfId="2" applyFont="1" applyFill="1" applyAlignment="1">
      <alignment horizontal="right"/>
    </xf>
    <xf numFmtId="0" fontId="13" fillId="2" borderId="0" xfId="2" applyFont="1" applyFill="1" applyAlignment="1">
      <alignment horizontal="center"/>
    </xf>
    <xf numFmtId="0" fontId="12" fillId="2" borderId="0" xfId="2" applyFont="1" applyFill="1"/>
    <xf numFmtId="0" fontId="12" fillId="2" borderId="0" xfId="1" applyFont="1" applyFill="1" applyAlignment="1">
      <alignment horizontal="right"/>
    </xf>
    <xf numFmtId="0" fontId="20" fillId="2" borderId="0" xfId="2" applyFont="1" applyFill="1" applyAlignment="1">
      <alignment horizontal="right"/>
    </xf>
    <xf numFmtId="0" fontId="13" fillId="2" borderId="0" xfId="2" applyFont="1" applyFill="1" applyAlignment="1">
      <alignment horizontal="left"/>
    </xf>
    <xf numFmtId="0" fontId="16" fillId="2" borderId="0" xfId="2" applyFont="1" applyFill="1" applyAlignment="1">
      <alignment horizontal="right"/>
    </xf>
    <xf numFmtId="2" fontId="10" fillId="4" borderId="2" xfId="2" applyNumberFormat="1" applyFont="1" applyFill="1" applyBorder="1" applyAlignment="1">
      <alignment horizontal="center" vertical="center"/>
    </xf>
    <xf numFmtId="0" fontId="11" fillId="4" borderId="6" xfId="1" applyFont="1" applyFill="1" applyBorder="1"/>
    <xf numFmtId="17" fontId="10" fillId="4" borderId="3" xfId="2" applyNumberFormat="1" applyFont="1" applyFill="1" applyBorder="1" applyAlignment="1">
      <alignment horizontal="center" vertical="center" wrapText="1"/>
    </xf>
    <xf numFmtId="0" fontId="11" fillId="4" borderId="7" xfId="1" applyFont="1" applyFill="1" applyBorder="1"/>
    <xf numFmtId="0" fontId="10" fillId="4" borderId="4" xfId="2" applyFont="1" applyFill="1" applyBorder="1" applyAlignment="1">
      <alignment horizontal="center"/>
    </xf>
    <xf numFmtId="0" fontId="11" fillId="4" borderId="5" xfId="1" applyFont="1" applyFill="1" applyBorder="1"/>
    <xf numFmtId="0" fontId="15" fillId="2" borderId="0" xfId="2" applyFont="1" applyFill="1" applyAlignment="1">
      <alignment horizontal="right"/>
    </xf>
    <xf numFmtId="0" fontId="13" fillId="2" borderId="0" xfId="2" applyFont="1" applyFill="1" applyAlignment="1">
      <alignment horizontal="right"/>
    </xf>
    <xf numFmtId="0" fontId="13" fillId="2" borderId="0" xfId="2" applyFont="1" applyFill="1" applyAlignment="1">
      <alignment horizontal="right" wrapText="1"/>
    </xf>
    <xf numFmtId="0" fontId="20" fillId="2" borderId="0" xfId="2" applyFont="1" applyFill="1" applyAlignment="1">
      <alignment horizontal="right"/>
    </xf>
    <xf numFmtId="0" fontId="12" fillId="2" borderId="0" xfId="2" applyFont="1" applyFill="1" applyAlignment="1">
      <alignment horizontal="right"/>
    </xf>
    <xf numFmtId="0" fontId="25" fillId="0" borderId="0" xfId="1" applyFont="1" applyAlignment="1">
      <alignment horizontal="left" vertical="center" wrapText="1" shrinkToFit="1"/>
    </xf>
    <xf numFmtId="0" fontId="25" fillId="3" borderId="0" xfId="1" applyFont="1" applyFill="1" applyAlignment="1">
      <alignment horizontal="left" vertical="center" wrapText="1"/>
    </xf>
    <xf numFmtId="0" fontId="23" fillId="0" borderId="0" xfId="1" applyFont="1" applyAlignment="1">
      <alignment horizontal="left" vertical="center" wrapText="1" shrinkToFit="1"/>
    </xf>
  </cellXfs>
  <cellStyles count="6">
    <cellStyle name="Millares 3 2" xfId="4" xr:uid="{080B457B-8232-4182-9B22-580505D43230}"/>
    <cellStyle name="Normal" xfId="0" builtinId="0"/>
    <cellStyle name="Normal 3 2" xfId="1" xr:uid="{943AB5BE-E450-4F2B-89F9-6F8C67C93CE6}"/>
    <cellStyle name="Normal 4 9 2" xfId="2" xr:uid="{951729AD-6147-4BC1-8D50-03A2F625D94C}"/>
    <cellStyle name="Porcentaje 2" xfId="5" xr:uid="{C526F075-87C1-49F1-9BFB-9E7FC941B2F5}"/>
    <cellStyle name="Porcentual 3 2" xfId="3" xr:uid="{647C39F3-6DAC-46F3-83F4-94BC40DB4F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718989</xdr:colOff>
      <xdr:row>7</xdr:row>
      <xdr:rowOff>28575</xdr:rowOff>
    </xdr:from>
    <xdr:to>
      <xdr:col>2</xdr:col>
      <xdr:colOff>919014</xdr:colOff>
      <xdr:row>8</xdr:row>
      <xdr:rowOff>19050</xdr:rowOff>
    </xdr:to>
    <xdr:sp macro="" textlink="">
      <xdr:nvSpPr>
        <xdr:cNvPr id="2" name="2 Rectángulo redondeado">
          <a:extLst>
            <a:ext uri="{FF2B5EF4-FFF2-40B4-BE49-F238E27FC236}">
              <a16:creationId xmlns:a16="http://schemas.microsoft.com/office/drawing/2014/main" id="{275E4543-191A-415F-BA93-613FC42BCB87}"/>
            </a:ext>
          </a:extLst>
        </xdr:cNvPr>
        <xdr:cNvSpPr/>
      </xdr:nvSpPr>
      <xdr:spPr>
        <a:xfrm>
          <a:off x="718989" y="1857375"/>
          <a:ext cx="3429000" cy="228600"/>
        </a:xfrm>
        <a:prstGeom prst="roundRect">
          <a:avLst/>
        </a:prstGeom>
        <a:no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DO" sz="1100"/>
        </a:p>
      </xdr:txBody>
    </xdr:sp>
    <xdr:clientData/>
  </xdr:twoCellAnchor>
  <xdr:twoCellAnchor>
    <xdr:from>
      <xdr:col>0</xdr:col>
      <xdr:colOff>685800</xdr:colOff>
      <xdr:row>21</xdr:row>
      <xdr:rowOff>165390</xdr:rowOff>
    </xdr:from>
    <xdr:to>
      <xdr:col>3</xdr:col>
      <xdr:colOff>0</xdr:colOff>
      <xdr:row>23</xdr:row>
      <xdr:rowOff>3465</xdr:rowOff>
    </xdr:to>
    <xdr:sp macro="" textlink="">
      <xdr:nvSpPr>
        <xdr:cNvPr id="3" name="3 Rectángulo redondeado">
          <a:extLst>
            <a:ext uri="{FF2B5EF4-FFF2-40B4-BE49-F238E27FC236}">
              <a16:creationId xmlns:a16="http://schemas.microsoft.com/office/drawing/2014/main" id="{2AC40501-FED2-4413-B3A3-33EEFC42E87A}"/>
            </a:ext>
          </a:extLst>
        </xdr:cNvPr>
        <xdr:cNvSpPr/>
      </xdr:nvSpPr>
      <xdr:spPr>
        <a:xfrm>
          <a:off x="685800" y="4965990"/>
          <a:ext cx="3457575" cy="285750"/>
        </a:xfrm>
        <a:prstGeom prst="roundRect">
          <a:avLst/>
        </a:prstGeom>
        <a:no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DO" sz="1100"/>
        </a:p>
      </xdr:txBody>
    </xdr:sp>
    <xdr:clientData/>
  </xdr:twoCellAnchor>
  <xdr:twoCellAnchor>
    <xdr:from>
      <xdr:col>0</xdr:col>
      <xdr:colOff>304800</xdr:colOff>
      <xdr:row>41</xdr:row>
      <xdr:rowOff>0</xdr:rowOff>
    </xdr:from>
    <xdr:to>
      <xdr:col>3</xdr:col>
      <xdr:colOff>0</xdr:colOff>
      <xdr:row>42</xdr:row>
      <xdr:rowOff>38100</xdr:rowOff>
    </xdr:to>
    <xdr:sp macro="" textlink="">
      <xdr:nvSpPr>
        <xdr:cNvPr id="4" name="4 Rectángulo redondeado">
          <a:extLst>
            <a:ext uri="{FF2B5EF4-FFF2-40B4-BE49-F238E27FC236}">
              <a16:creationId xmlns:a16="http://schemas.microsoft.com/office/drawing/2014/main" id="{F187D743-C46D-4E9A-BFC6-29BE25CF8ADC}"/>
            </a:ext>
          </a:extLst>
        </xdr:cNvPr>
        <xdr:cNvSpPr/>
      </xdr:nvSpPr>
      <xdr:spPr>
        <a:xfrm>
          <a:off x="304800" y="9163050"/>
          <a:ext cx="3838575" cy="276225"/>
        </a:xfrm>
        <a:prstGeom prst="roundRect">
          <a:avLst/>
        </a:prstGeom>
        <a:no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DO" sz="1100"/>
        </a:p>
      </xdr:txBody>
    </xdr:sp>
    <xdr:clientData/>
  </xdr:twoCellAnchor>
  <xdr:twoCellAnchor>
    <xdr:from>
      <xdr:col>0</xdr:col>
      <xdr:colOff>444788</xdr:colOff>
      <xdr:row>64</xdr:row>
      <xdr:rowOff>236682</xdr:rowOff>
    </xdr:from>
    <xdr:to>
      <xdr:col>2</xdr:col>
      <xdr:colOff>930563</xdr:colOff>
      <xdr:row>66</xdr:row>
      <xdr:rowOff>46182</xdr:rowOff>
    </xdr:to>
    <xdr:sp macro="" textlink="">
      <xdr:nvSpPr>
        <xdr:cNvPr id="5" name="5 Rectángulo redondeado">
          <a:extLst>
            <a:ext uri="{FF2B5EF4-FFF2-40B4-BE49-F238E27FC236}">
              <a16:creationId xmlns:a16="http://schemas.microsoft.com/office/drawing/2014/main" id="{83A4F92F-64DC-4690-8766-C9A729741C60}"/>
            </a:ext>
          </a:extLst>
        </xdr:cNvPr>
        <xdr:cNvSpPr/>
      </xdr:nvSpPr>
      <xdr:spPr>
        <a:xfrm>
          <a:off x="444788" y="14343207"/>
          <a:ext cx="3695700" cy="266700"/>
        </a:xfrm>
        <a:prstGeom prst="roundRect">
          <a:avLst/>
        </a:prstGeom>
        <a:no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DO" sz="1100"/>
        </a:p>
      </xdr:txBody>
    </xdr:sp>
    <xdr:clientData/>
  </xdr:twoCellAnchor>
  <xdr:twoCellAnchor>
    <xdr:from>
      <xdr:col>0</xdr:col>
      <xdr:colOff>123825</xdr:colOff>
      <xdr:row>96</xdr:row>
      <xdr:rowOff>219075</xdr:rowOff>
    </xdr:from>
    <xdr:to>
      <xdr:col>3</xdr:col>
      <xdr:colOff>0</xdr:colOff>
      <xdr:row>97</xdr:row>
      <xdr:rowOff>225136</xdr:rowOff>
    </xdr:to>
    <xdr:sp macro="" textlink="">
      <xdr:nvSpPr>
        <xdr:cNvPr id="6" name="7 Rectángulo redondeado">
          <a:extLst>
            <a:ext uri="{FF2B5EF4-FFF2-40B4-BE49-F238E27FC236}">
              <a16:creationId xmlns:a16="http://schemas.microsoft.com/office/drawing/2014/main" id="{66379290-648D-419F-922F-3567BD915495}"/>
            </a:ext>
          </a:extLst>
        </xdr:cNvPr>
        <xdr:cNvSpPr/>
      </xdr:nvSpPr>
      <xdr:spPr>
        <a:xfrm>
          <a:off x="123825" y="21259800"/>
          <a:ext cx="4019550" cy="234661"/>
        </a:xfrm>
        <a:prstGeom prst="roundRect">
          <a:avLst/>
        </a:prstGeom>
        <a:no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DO" sz="1100"/>
        </a:p>
      </xdr:txBody>
    </xdr:sp>
    <xdr:clientData/>
  </xdr:twoCellAnchor>
  <xdr:twoCellAnchor>
    <xdr:from>
      <xdr:col>0</xdr:col>
      <xdr:colOff>571500</xdr:colOff>
      <xdr:row>110</xdr:row>
      <xdr:rowOff>207818</xdr:rowOff>
    </xdr:from>
    <xdr:to>
      <xdr:col>3</xdr:col>
      <xdr:colOff>0</xdr:colOff>
      <xdr:row>111</xdr:row>
      <xdr:rowOff>277090</xdr:rowOff>
    </xdr:to>
    <xdr:sp macro="" textlink="">
      <xdr:nvSpPr>
        <xdr:cNvPr id="7" name="8 Rectángulo redondeado">
          <a:extLst>
            <a:ext uri="{FF2B5EF4-FFF2-40B4-BE49-F238E27FC236}">
              <a16:creationId xmlns:a16="http://schemas.microsoft.com/office/drawing/2014/main" id="{5A0658E5-D241-4F05-8C88-080B5A24F5A9}"/>
            </a:ext>
          </a:extLst>
        </xdr:cNvPr>
        <xdr:cNvSpPr/>
      </xdr:nvSpPr>
      <xdr:spPr>
        <a:xfrm>
          <a:off x="571500" y="24287018"/>
          <a:ext cx="3571875" cy="240722"/>
        </a:xfrm>
        <a:prstGeom prst="roundRect">
          <a:avLst/>
        </a:prstGeom>
        <a:no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DO" sz="1100"/>
        </a:p>
      </xdr:txBody>
    </xdr:sp>
    <xdr:clientData/>
  </xdr:twoCellAnchor>
  <xdr:twoCellAnchor>
    <xdr:from>
      <xdr:col>0</xdr:col>
      <xdr:colOff>561975</xdr:colOff>
      <xdr:row>114</xdr:row>
      <xdr:rowOff>200025</xdr:rowOff>
    </xdr:from>
    <xdr:to>
      <xdr:col>3</xdr:col>
      <xdr:colOff>0</xdr:colOff>
      <xdr:row>116</xdr:row>
      <xdr:rowOff>38100</xdr:rowOff>
    </xdr:to>
    <xdr:sp macro="" textlink="">
      <xdr:nvSpPr>
        <xdr:cNvPr id="8" name="9 Rectángulo redondeado">
          <a:extLst>
            <a:ext uri="{FF2B5EF4-FFF2-40B4-BE49-F238E27FC236}">
              <a16:creationId xmlns:a16="http://schemas.microsoft.com/office/drawing/2014/main" id="{8D3354EC-C555-405F-9030-5960256D7DAE}"/>
            </a:ext>
          </a:extLst>
        </xdr:cNvPr>
        <xdr:cNvSpPr/>
      </xdr:nvSpPr>
      <xdr:spPr>
        <a:xfrm>
          <a:off x="561975" y="25146000"/>
          <a:ext cx="3581400" cy="285750"/>
        </a:xfrm>
        <a:prstGeom prst="roundRect">
          <a:avLst/>
        </a:prstGeom>
        <a:no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DO" sz="1100"/>
        </a:p>
      </xdr:txBody>
    </xdr:sp>
    <xdr:clientData/>
  </xdr:twoCellAnchor>
  <xdr:twoCellAnchor>
    <xdr:from>
      <xdr:col>0</xdr:col>
      <xdr:colOff>485775</xdr:colOff>
      <xdr:row>118</xdr:row>
      <xdr:rowOff>152400</xdr:rowOff>
    </xdr:from>
    <xdr:to>
      <xdr:col>3</xdr:col>
      <xdr:colOff>0</xdr:colOff>
      <xdr:row>120</xdr:row>
      <xdr:rowOff>28575</xdr:rowOff>
    </xdr:to>
    <xdr:sp macro="" textlink="">
      <xdr:nvSpPr>
        <xdr:cNvPr id="9" name="10 Rectángulo redondeado">
          <a:extLst>
            <a:ext uri="{FF2B5EF4-FFF2-40B4-BE49-F238E27FC236}">
              <a16:creationId xmlns:a16="http://schemas.microsoft.com/office/drawing/2014/main" id="{51D6D91E-9AAA-4F1F-9F7E-24D05F7565BB}"/>
            </a:ext>
          </a:extLst>
        </xdr:cNvPr>
        <xdr:cNvSpPr/>
      </xdr:nvSpPr>
      <xdr:spPr>
        <a:xfrm>
          <a:off x="485775" y="25974675"/>
          <a:ext cx="3657600" cy="323850"/>
        </a:xfrm>
        <a:prstGeom prst="roundRect">
          <a:avLst/>
        </a:prstGeom>
        <a:no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DO" sz="1100"/>
        </a:p>
      </xdr:txBody>
    </xdr:sp>
    <xdr:clientData/>
  </xdr:twoCellAnchor>
  <xdr:twoCellAnchor editAs="oneCell">
    <xdr:from>
      <xdr:col>0</xdr:col>
      <xdr:colOff>180975</xdr:colOff>
      <xdr:row>0</xdr:row>
      <xdr:rowOff>619125</xdr:rowOff>
    </xdr:from>
    <xdr:to>
      <xdr:col>2</xdr:col>
      <xdr:colOff>480068</xdr:colOff>
      <xdr:row>6</xdr:row>
      <xdr:rowOff>68002</xdr:rowOff>
    </xdr:to>
    <xdr:pic>
      <xdr:nvPicPr>
        <xdr:cNvPr id="10" name="11 Imagen" descr="logo Sipen.png">
          <a:extLst>
            <a:ext uri="{FF2B5EF4-FFF2-40B4-BE49-F238E27FC236}">
              <a16:creationId xmlns:a16="http://schemas.microsoft.com/office/drawing/2014/main" id="{6BEA3553-86D6-4136-AD06-61547212A4BF}"/>
            </a:ext>
          </a:extLst>
        </xdr:cNvPr>
        <xdr:cNvPicPr>
          <a:picLocks noChangeAspect="1"/>
        </xdr:cNvPicPr>
      </xdr:nvPicPr>
      <xdr:blipFill>
        <a:blip xmlns:r="http://schemas.openxmlformats.org/officeDocument/2006/relationships" r:embed="rId1" cstate="print"/>
        <a:srcRect/>
        <a:stretch>
          <a:fillRect/>
        </a:stretch>
      </xdr:blipFill>
      <xdr:spPr bwMode="auto">
        <a:xfrm>
          <a:off x="180975" y="400050"/>
          <a:ext cx="3556643" cy="1268152"/>
        </a:xfrm>
        <a:prstGeom prst="rect">
          <a:avLst/>
        </a:prstGeom>
        <a:noFill/>
        <a:ln w="9525">
          <a:noFill/>
          <a:miter lim="800000"/>
          <a:headEnd/>
          <a:tailEnd/>
        </a:ln>
      </xdr:spPr>
    </xdr:pic>
    <xdr:clientData/>
  </xdr:twoCellAnchor>
  <xdr:twoCellAnchor>
    <xdr:from>
      <xdr:col>0</xdr:col>
      <xdr:colOff>304800</xdr:colOff>
      <xdr:row>41</xdr:row>
      <xdr:rowOff>0</xdr:rowOff>
    </xdr:from>
    <xdr:to>
      <xdr:col>3</xdr:col>
      <xdr:colOff>0</xdr:colOff>
      <xdr:row>42</xdr:row>
      <xdr:rowOff>38100</xdr:rowOff>
    </xdr:to>
    <xdr:sp macro="" textlink="">
      <xdr:nvSpPr>
        <xdr:cNvPr id="11" name="4 Rectángulo redondeado">
          <a:extLst>
            <a:ext uri="{FF2B5EF4-FFF2-40B4-BE49-F238E27FC236}">
              <a16:creationId xmlns:a16="http://schemas.microsoft.com/office/drawing/2014/main" id="{A74CF088-7004-4391-941F-314FAE6F8116}"/>
            </a:ext>
          </a:extLst>
        </xdr:cNvPr>
        <xdr:cNvSpPr/>
      </xdr:nvSpPr>
      <xdr:spPr>
        <a:xfrm>
          <a:off x="304800" y="9163050"/>
          <a:ext cx="3838575" cy="276225"/>
        </a:xfrm>
        <a:prstGeom prst="roundRect">
          <a:avLst/>
        </a:prstGeom>
        <a:no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DO" sz="1100"/>
        </a:p>
      </xdr:txBody>
    </xdr:sp>
    <xdr:clientData/>
  </xdr:twoCellAnchor>
  <xdr:twoCellAnchor>
    <xdr:from>
      <xdr:col>0</xdr:col>
      <xdr:colOff>95250</xdr:colOff>
      <xdr:row>81</xdr:row>
      <xdr:rowOff>9524</xdr:rowOff>
    </xdr:from>
    <xdr:to>
      <xdr:col>3</xdr:col>
      <xdr:colOff>0</xdr:colOff>
      <xdr:row>82</xdr:row>
      <xdr:rowOff>19049</xdr:rowOff>
    </xdr:to>
    <xdr:sp macro="" textlink="">
      <xdr:nvSpPr>
        <xdr:cNvPr id="12" name="7 Rectángulo redondeado">
          <a:extLst>
            <a:ext uri="{FF2B5EF4-FFF2-40B4-BE49-F238E27FC236}">
              <a16:creationId xmlns:a16="http://schemas.microsoft.com/office/drawing/2014/main" id="{A02AE14C-E1D7-40CC-93E7-8F2320211CE3}"/>
            </a:ext>
          </a:extLst>
        </xdr:cNvPr>
        <xdr:cNvSpPr/>
      </xdr:nvSpPr>
      <xdr:spPr>
        <a:xfrm>
          <a:off x="95250" y="17764124"/>
          <a:ext cx="4048125" cy="314325"/>
        </a:xfrm>
        <a:prstGeom prst="roundRect">
          <a:avLst/>
        </a:prstGeom>
        <a:no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DO"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uc/Documents%20and%20Settings/amadera/Configuraci&#243;n%20local/Archivos%20temporales%20de%20Internet/OLK11B/2005_12_31%20Datos%20Estadisticos%20Control%20de%20Inversiones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studio/2AN&#193;LISIS%20Y%20ESTADISTICAS/Resumen%20Estad&#237;stico/Datos/1.%20Datos%202022/DATOS%20RESUMEN%20ESTADISTICO%20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uc/cuc/Estudio/1An&#225;lisis%20y%20Estad&#237;sticas/Resumen%20Estad&#237;stico/Datos/DATOS%20RESUMEN%20ESTADISTICO%202018_Actualiz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6.1"/>
      <sheetName val="7.7.3 (T-1)"/>
      <sheetName val="7.7.3 (T-3)"/>
      <sheetName val="7.7.3 (T-4)"/>
      <sheetName val="7.7.3 (T-5)"/>
      <sheetName val="7.7.4"/>
      <sheetName val="7.7.5"/>
      <sheetName val="7.7.6"/>
      <sheetName val="7.7.7"/>
      <sheetName val="31 DIC 05 (2)"/>
      <sheetName val="31 DIC 05"/>
      <sheetName val="30 NOV 05 (2)"/>
      <sheetName val="30 NOV 05"/>
      <sheetName val="31 OCT 05 (2)"/>
      <sheetName val="31 OCT 05"/>
      <sheetName val="30 SEPT 05 (2)"/>
      <sheetName val="30 SEPT 05"/>
      <sheetName val="31 AGOSTO 05 (2)"/>
      <sheetName val="31 AGOSTO 05"/>
      <sheetName val="31 JULIO 05"/>
      <sheetName val="30 JUNIO 05"/>
      <sheetName val="31 MAYO 05"/>
      <sheetName val="30 ABRIL 05"/>
      <sheetName val="31 MARZO 05"/>
      <sheetName val="28 FEBRERO 05"/>
      <sheetName val="31 ENERO 05"/>
      <sheetName val="Moneda"/>
      <sheetName val="Valor Cuota2003-2004"/>
      <sheetName val="8.1-8.2"/>
    </sheetNames>
    <sheetDataSet>
      <sheetData sheetId="0" refreshError="1"/>
      <sheetData sheetId="1"/>
      <sheetData sheetId="2"/>
      <sheetData sheetId="3"/>
      <sheetData sheetId="4"/>
      <sheetData sheetId="5" refreshError="1"/>
      <sheetData sheetId="6" refreshError="1"/>
      <sheetData sheetId="7">
        <row r="2">
          <cell r="A2" t="str">
            <v>Composición Cartera de Inversiones</v>
          </cell>
        </row>
        <row r="3">
          <cell r="A3" t="str">
            <v>de los Fondos de Pensiones por Emisor</v>
          </cell>
        </row>
        <row r="4">
          <cell r="A4" t="str">
            <v>Al 30 de diciembre del 2005</v>
          </cell>
        </row>
        <row r="6">
          <cell r="A6" t="str">
            <v>Sub-Sector Económico / Emisor</v>
          </cell>
          <cell r="B6" t="str">
            <v>BBVA Crecer</v>
          </cell>
          <cell r="D6" t="str">
            <v>Caribalico</v>
          </cell>
          <cell r="F6" t="str">
            <v>León</v>
          </cell>
          <cell r="H6" t="str">
            <v>Popular</v>
          </cell>
          <cell r="J6" t="str">
            <v>Reservas</v>
          </cell>
          <cell r="L6" t="str">
            <v>Romana</v>
          </cell>
          <cell r="N6" t="str">
            <v>Siembra</v>
          </cell>
          <cell r="Q6" t="str">
            <v>Sub-Total Fondos CCI</v>
          </cell>
          <cell r="T6" t="str">
            <v>Fondo de Reparto -
 Banco Central</v>
          </cell>
          <cell r="V6" t="str">
            <v>Fondo de Reparto -              Banco de Reservas</v>
          </cell>
          <cell r="X6" t="str">
            <v>Fondo de                 Solidaridad Social</v>
          </cell>
          <cell r="AA6" t="str">
            <v>León T-3</v>
          </cell>
          <cell r="AC6" t="str">
            <v>Popular T-3</v>
          </cell>
          <cell r="AE6" t="str">
            <v>Romana T-3</v>
          </cell>
          <cell r="AG6" t="str">
            <v>Siembra T-3</v>
          </cell>
          <cell r="AI6" t="str">
            <v>Fondos Complementarios</v>
          </cell>
          <cell r="AL6" t="str">
            <v>TOTAL CCI + BRRD + FSS</v>
          </cell>
          <cell r="AO6" t="str">
            <v>TOTAL GENERAL</v>
          </cell>
        </row>
        <row r="7">
          <cell r="B7" t="str">
            <v>RD$</v>
          </cell>
          <cell r="C7" t="str">
            <v>%</v>
          </cell>
          <cell r="D7" t="str">
            <v>RD$</v>
          </cell>
          <cell r="E7" t="str">
            <v>%</v>
          </cell>
          <cell r="F7" t="str">
            <v>RD$</v>
          </cell>
          <cell r="G7" t="str">
            <v>%</v>
          </cell>
          <cell r="H7" t="str">
            <v>RD$</v>
          </cell>
          <cell r="I7" t="str">
            <v>%</v>
          </cell>
          <cell r="J7" t="str">
            <v>RD$</v>
          </cell>
          <cell r="K7" t="str">
            <v>%</v>
          </cell>
          <cell r="L7" t="str">
            <v>RD$</v>
          </cell>
          <cell r="M7" t="str">
            <v>%</v>
          </cell>
          <cell r="N7" t="str">
            <v>RD$</v>
          </cell>
          <cell r="O7" t="str">
            <v>%</v>
          </cell>
          <cell r="Q7" t="str">
            <v>RD$</v>
          </cell>
          <cell r="R7" t="str">
            <v>%</v>
          </cell>
          <cell r="T7" t="str">
            <v>RD$</v>
          </cell>
          <cell r="U7" t="str">
            <v>%</v>
          </cell>
          <cell r="V7" t="str">
            <v>RD$</v>
          </cell>
          <cell r="W7" t="str">
            <v>%</v>
          </cell>
          <cell r="AA7" t="str">
            <v>RD$</v>
          </cell>
          <cell r="AB7" t="str">
            <v>%</v>
          </cell>
          <cell r="AC7" t="str">
            <v>RD$</v>
          </cell>
          <cell r="AD7" t="str">
            <v>%</v>
          </cell>
          <cell r="AE7" t="str">
            <v>RD$</v>
          </cell>
          <cell r="AF7" t="str">
            <v>%</v>
          </cell>
          <cell r="AG7" t="str">
            <v>RD$</v>
          </cell>
          <cell r="AH7" t="str">
            <v>%</v>
          </cell>
          <cell r="AI7" t="str">
            <v>RD$</v>
          </cell>
          <cell r="AJ7" t="str">
            <v>%</v>
          </cell>
          <cell r="AL7" t="str">
            <v>RD$</v>
          </cell>
          <cell r="AM7" t="str">
            <v>%</v>
          </cell>
          <cell r="AO7" t="str">
            <v>RD$</v>
          </cell>
          <cell r="AP7" t="str">
            <v>%</v>
          </cell>
        </row>
        <row r="8">
          <cell r="A8" t="str">
            <v>Banco Central de la Republica Dominicana</v>
          </cell>
          <cell r="C8">
            <v>0</v>
          </cell>
          <cell r="E8">
            <v>0</v>
          </cell>
          <cell r="G8">
            <v>0</v>
          </cell>
          <cell r="I8">
            <v>0</v>
          </cell>
          <cell r="K8">
            <v>0</v>
          </cell>
          <cell r="M8">
            <v>0</v>
          </cell>
          <cell r="O8">
            <v>0</v>
          </cell>
          <cell r="Q8">
            <v>0</v>
          </cell>
          <cell r="R8">
            <v>0</v>
          </cell>
          <cell r="T8">
            <v>4826121601.3500004</v>
          </cell>
          <cell r="U8">
            <v>0.7206989332031517</v>
          </cell>
          <cell r="W8">
            <v>0</v>
          </cell>
          <cell r="X8" t="str">
            <v>RD$</v>
          </cell>
          <cell r="Y8" t="str">
            <v>%</v>
          </cell>
          <cell r="AB8">
            <v>0</v>
          </cell>
          <cell r="AD8">
            <v>0</v>
          </cell>
          <cell r="AF8">
            <v>0</v>
          </cell>
          <cell r="AH8">
            <v>0</v>
          </cell>
          <cell r="AJ8">
            <v>0</v>
          </cell>
          <cell r="AL8">
            <v>0</v>
          </cell>
          <cell r="AM8">
            <v>0</v>
          </cell>
          <cell r="AO8">
            <v>4826121601.3500004</v>
          </cell>
          <cell r="AP8">
            <v>0.20978448735781141</v>
          </cell>
        </row>
        <row r="9">
          <cell r="Y9">
            <v>0</v>
          </cell>
        </row>
        <row r="10">
          <cell r="A10" t="str">
            <v>Bancos Múltiples</v>
          </cell>
          <cell r="B10">
            <v>1349063641.55</v>
          </cell>
          <cell r="C10">
            <v>0.45378942057814325</v>
          </cell>
          <cell r="D10">
            <v>68217626.650000006</v>
          </cell>
          <cell r="E10">
            <v>0.26899289512651497</v>
          </cell>
          <cell r="F10">
            <v>124927816.73999999</v>
          </cell>
          <cell r="G10">
            <v>0.34726608836448641</v>
          </cell>
          <cell r="H10">
            <v>2586313391.0999999</v>
          </cell>
          <cell r="I10">
            <v>0.54317025409501396</v>
          </cell>
          <cell r="J10">
            <v>729768409.72000003</v>
          </cell>
          <cell r="K10">
            <v>0.399008177499867</v>
          </cell>
          <cell r="L10">
            <v>150307961.51000002</v>
          </cell>
          <cell r="M10">
            <v>0.69565853700323099</v>
          </cell>
          <cell r="N10">
            <v>1061396233.7900001</v>
          </cell>
          <cell r="O10">
            <v>0.43287825412781256</v>
          </cell>
          <cell r="Q10">
            <v>6069995081.0600004</v>
          </cell>
          <cell r="R10">
            <v>0.47256722210415697</v>
          </cell>
          <cell r="T10">
            <v>1184751820.3899999</v>
          </cell>
          <cell r="U10">
            <v>0.17692247390258872</v>
          </cell>
          <cell r="V10">
            <v>679798648.63999999</v>
          </cell>
          <cell r="W10">
            <v>0.40571293289109112</v>
          </cell>
          <cell r="AA10">
            <v>171479773.22</v>
          </cell>
          <cell r="AB10">
            <v>0.47904811569565098</v>
          </cell>
          <cell r="AC10">
            <v>92416010.239999995</v>
          </cell>
          <cell r="AD10">
            <v>1</v>
          </cell>
          <cell r="AE10">
            <v>138448735</v>
          </cell>
          <cell r="AF10">
            <v>0.78356879658187584</v>
          </cell>
          <cell r="AG10">
            <v>9876761.6699999999</v>
          </cell>
          <cell r="AH10">
            <v>0.11780992520662209</v>
          </cell>
          <cell r="AI10">
            <v>396083729.13</v>
          </cell>
          <cell r="AJ10">
            <v>0.57009805151022253</v>
          </cell>
          <cell r="AL10">
            <v>7156133388.3899994</v>
          </cell>
          <cell r="AM10">
            <v>0.45831724259709561</v>
          </cell>
          <cell r="AO10">
            <v>8736968937.9099998</v>
          </cell>
          <cell r="AP10">
            <v>0.37978333351315963</v>
          </cell>
        </row>
        <row r="11">
          <cell r="A11" t="str">
            <v>Banco BDI</v>
          </cell>
          <cell r="C11">
            <v>0</v>
          </cell>
          <cell r="E11">
            <v>0</v>
          </cell>
          <cell r="F11">
            <v>22993113.699999999</v>
          </cell>
          <cell r="G11">
            <v>6.391473782445678E-2</v>
          </cell>
          <cell r="I11">
            <v>0</v>
          </cell>
          <cell r="J11">
            <v>98959439.329999998</v>
          </cell>
          <cell r="K11">
            <v>5.4107063292342203E-2</v>
          </cell>
          <cell r="M11">
            <v>0</v>
          </cell>
          <cell r="N11">
            <v>24314122.710000001</v>
          </cell>
          <cell r="O11">
            <v>9.9162354776516082E-3</v>
          </cell>
          <cell r="Q11">
            <v>146266675.74000001</v>
          </cell>
          <cell r="R11">
            <v>1.1387296977642816E-2</v>
          </cell>
          <cell r="U11">
            <v>0</v>
          </cell>
          <cell r="V11">
            <v>166201650.94999999</v>
          </cell>
          <cell r="W11">
            <v>9.919136996398295E-2</v>
          </cell>
          <cell r="X11">
            <v>406339658.69</v>
          </cell>
          <cell r="Y11">
            <v>0.371547426089752</v>
          </cell>
          <cell r="AA11">
            <v>173553.86</v>
          </cell>
          <cell r="AB11">
            <v>4.8484231139051892E-4</v>
          </cell>
          <cell r="AD11">
            <v>0</v>
          </cell>
          <cell r="AF11">
            <v>0</v>
          </cell>
          <cell r="AG11">
            <v>242523.48</v>
          </cell>
          <cell r="AH11">
            <v>2.8928179087720873E-3</v>
          </cell>
          <cell r="AI11">
            <v>416077.33999999997</v>
          </cell>
          <cell r="AJ11">
            <v>5.9887559969347426E-4</v>
          </cell>
          <cell r="AL11">
            <v>328233591.52999997</v>
          </cell>
          <cell r="AM11">
            <v>2.1021843282272322E-2</v>
          </cell>
          <cell r="AO11">
            <v>328649668.86999995</v>
          </cell>
          <cell r="AP11">
            <v>1.4285923148915563E-2</v>
          </cell>
        </row>
        <row r="12">
          <cell r="A12" t="str">
            <v>Banco BHD</v>
          </cell>
          <cell r="B12">
            <v>88547317.359999999</v>
          </cell>
          <cell r="C12">
            <v>2.9784981672455899E-2</v>
          </cell>
          <cell r="E12">
            <v>0</v>
          </cell>
          <cell r="G12">
            <v>0</v>
          </cell>
          <cell r="H12">
            <v>310647216.66000003</v>
          </cell>
          <cell r="I12">
            <v>6.5241253510795794E-2</v>
          </cell>
          <cell r="K12">
            <v>0</v>
          </cell>
          <cell r="L12">
            <v>15406625.93</v>
          </cell>
          <cell r="M12">
            <v>7.1305277158634009E-2</v>
          </cell>
          <cell r="O12">
            <v>0</v>
          </cell>
          <cell r="Q12">
            <v>414601159.95000005</v>
          </cell>
          <cell r="R12">
            <v>3.2277936937721234E-2</v>
          </cell>
          <cell r="T12">
            <v>95651245.519999996</v>
          </cell>
          <cell r="U12">
            <v>1.4283881820659781E-2</v>
          </cell>
          <cell r="W12">
            <v>0</v>
          </cell>
          <cell r="X12">
            <v>15765264.84</v>
          </cell>
          <cell r="Y12">
            <v>1.4415387343212875E-2</v>
          </cell>
          <cell r="AA12">
            <v>24795623.800000001</v>
          </cell>
          <cell r="AB12">
            <v>6.9269375832734362E-2</v>
          </cell>
          <cell r="AD12">
            <v>0</v>
          </cell>
          <cell r="AF12">
            <v>0</v>
          </cell>
          <cell r="AH12">
            <v>0</v>
          </cell>
          <cell r="AI12">
            <v>24795623.800000001</v>
          </cell>
          <cell r="AJ12">
            <v>3.5689264099310919E-2</v>
          </cell>
          <cell r="AL12">
            <v>414601159.95000005</v>
          </cell>
          <cell r="AM12">
            <v>2.6553286543557878E-2</v>
          </cell>
          <cell r="AO12">
            <v>535048029.27000004</v>
          </cell>
          <cell r="AP12">
            <v>2.325775970933187E-2</v>
          </cell>
        </row>
        <row r="13">
          <cell r="A13" t="str">
            <v>Banco Caribe Internacional</v>
          </cell>
          <cell r="B13">
            <v>27591707.43</v>
          </cell>
          <cell r="C13">
            <v>9.2811225073382072E-3</v>
          </cell>
          <cell r="E13">
            <v>0</v>
          </cell>
          <cell r="G13">
            <v>0</v>
          </cell>
          <cell r="I13">
            <v>0</v>
          </cell>
          <cell r="K13">
            <v>0</v>
          </cell>
          <cell r="M13">
            <v>0</v>
          </cell>
          <cell r="N13">
            <v>35508834.759999998</v>
          </cell>
          <cell r="O13">
            <v>1.4481870113798589E-2</v>
          </cell>
          <cell r="Q13">
            <v>63100542.189999998</v>
          </cell>
          <cell r="R13">
            <v>4.9125654201991774E-3</v>
          </cell>
          <cell r="U13">
            <v>0</v>
          </cell>
          <cell r="W13">
            <v>0</v>
          </cell>
          <cell r="Y13">
            <v>0</v>
          </cell>
          <cell r="AB13">
            <v>0</v>
          </cell>
          <cell r="AD13">
            <v>0</v>
          </cell>
          <cell r="AF13">
            <v>0</v>
          </cell>
          <cell r="AH13">
            <v>0</v>
          </cell>
          <cell r="AI13">
            <v>0</v>
          </cell>
          <cell r="AJ13">
            <v>0</v>
          </cell>
          <cell r="AL13">
            <v>63100542.189999998</v>
          </cell>
          <cell r="AM13">
            <v>4.0412978536456525E-3</v>
          </cell>
          <cell r="AO13">
            <v>63100542.189999998</v>
          </cell>
          <cell r="AP13">
            <v>2.7428888015640137E-3</v>
          </cell>
        </row>
        <row r="14">
          <cell r="A14" t="str">
            <v>Banco de Reservas</v>
          </cell>
          <cell r="B14">
            <v>526002453.79000002</v>
          </cell>
          <cell r="C14">
            <v>0.17693334945547787</v>
          </cell>
          <cell r="E14">
            <v>0</v>
          </cell>
          <cell r="F14">
            <v>35739799.43</v>
          </cell>
          <cell r="G14">
            <v>9.9347132374991043E-2</v>
          </cell>
          <cell r="H14">
            <v>949865283.0999999</v>
          </cell>
          <cell r="I14">
            <v>0.19948803147866875</v>
          </cell>
          <cell r="J14">
            <v>53377278.579999998</v>
          </cell>
          <cell r="K14">
            <v>2.9184560968157233E-2</v>
          </cell>
          <cell r="L14">
            <v>35137773.100000001</v>
          </cell>
          <cell r="M14">
            <v>0.16262539643764135</v>
          </cell>
          <cell r="N14">
            <v>220416452.03999999</v>
          </cell>
          <cell r="O14">
            <v>8.9894316469752739E-2</v>
          </cell>
          <cell r="Q14">
            <v>1820539040.0399997</v>
          </cell>
          <cell r="R14">
            <v>0.14173439440969576</v>
          </cell>
          <cell r="T14">
            <v>651636421.36000001</v>
          </cell>
          <cell r="U14">
            <v>9.731078337916349E-2</v>
          </cell>
          <cell r="V14">
            <v>63893223.670000002</v>
          </cell>
          <cell r="W14">
            <v>3.8132331123167364E-2</v>
          </cell>
          <cell r="Y14">
            <v>0</v>
          </cell>
          <cell r="AA14">
            <v>44137065.109999999</v>
          </cell>
          <cell r="AB14">
            <v>0.12330187681176454</v>
          </cell>
          <cell r="AD14">
            <v>0</v>
          </cell>
          <cell r="AE14">
            <v>37090455</v>
          </cell>
          <cell r="AF14">
            <v>0.2099183007271552</v>
          </cell>
          <cell r="AG14">
            <v>4168114.35</v>
          </cell>
          <cell r="AH14">
            <v>4.9717230832618461E-2</v>
          </cell>
          <cell r="AI14">
            <v>85395634.459999993</v>
          </cell>
          <cell r="AJ14">
            <v>0.12291311465901318</v>
          </cell>
          <cell r="AL14">
            <v>1909646113.5299997</v>
          </cell>
          <cell r="AM14">
            <v>0.12230400044097546</v>
          </cell>
          <cell r="AO14">
            <v>2646678169.3499999</v>
          </cell>
          <cell r="AP14">
            <v>0.11504725094429587</v>
          </cell>
        </row>
        <row r="15">
          <cell r="A15" t="str">
            <v>Banco Dominicano del Progreso</v>
          </cell>
          <cell r="B15">
            <v>112835111.51000001</v>
          </cell>
          <cell r="C15">
            <v>3.7954754909978308E-2</v>
          </cell>
          <cell r="D15">
            <v>50475886.539999999</v>
          </cell>
          <cell r="E15">
            <v>0.19903440681298004</v>
          </cell>
          <cell r="F15">
            <v>9177341.5399999991</v>
          </cell>
          <cell r="G15">
            <v>2.5510567472842811E-2</v>
          </cell>
          <cell r="H15">
            <v>461886666.67000002</v>
          </cell>
          <cell r="I15">
            <v>9.7004136838783631E-2</v>
          </cell>
          <cell r="J15">
            <v>297949911.81</v>
          </cell>
          <cell r="K15">
            <v>0.16290709451669494</v>
          </cell>
          <cell r="L15">
            <v>40727323.68</v>
          </cell>
          <cell r="M15">
            <v>0.18849507453004008</v>
          </cell>
          <cell r="N15">
            <v>222013575.11000001</v>
          </cell>
          <cell r="O15">
            <v>9.0545684756316344E-2</v>
          </cell>
          <cell r="Q15">
            <v>1195065816.8599999</v>
          </cell>
          <cell r="R15">
            <v>9.3039438379008299E-2</v>
          </cell>
          <cell r="U15">
            <v>0</v>
          </cell>
          <cell r="V15">
            <v>296672223.81</v>
          </cell>
          <cell r="W15">
            <v>0.17705795424877074</v>
          </cell>
          <cell r="X15">
            <v>25213849.82</v>
          </cell>
          <cell r="Y15">
            <v>2.3054951201752105E-2</v>
          </cell>
          <cell r="AB15">
            <v>0</v>
          </cell>
          <cell r="AD15">
            <v>0</v>
          </cell>
          <cell r="AE15">
            <v>12261785</v>
          </cell>
          <cell r="AF15">
            <v>6.9397182403982932E-2</v>
          </cell>
          <cell r="AG15">
            <v>414938.34</v>
          </cell>
          <cell r="AH15">
            <v>4.9493808227894526E-3</v>
          </cell>
          <cell r="AI15">
            <v>12676723.34</v>
          </cell>
          <cell r="AJ15">
            <v>1.8246079664878557E-2</v>
          </cell>
          <cell r="AL15">
            <v>1673904116.9699998</v>
          </cell>
          <cell r="AM15">
            <v>0.10720581599363088</v>
          </cell>
          <cell r="AO15">
            <v>1686580840.3099997</v>
          </cell>
          <cell r="AP15">
            <v>7.3313216325292599E-2</v>
          </cell>
        </row>
        <row r="16">
          <cell r="A16" t="str">
            <v>Banco León</v>
          </cell>
          <cell r="B16">
            <v>317670638.44999999</v>
          </cell>
          <cell r="C16">
            <v>0.10685602259007401</v>
          </cell>
          <cell r="D16">
            <v>17741740.109999999</v>
          </cell>
          <cell r="E16">
            <v>6.9958488313534933E-2</v>
          </cell>
          <cell r="F16">
            <v>17931734.280000001</v>
          </cell>
          <cell r="G16">
            <v>4.98454498245718E-2</v>
          </cell>
          <cell r="H16">
            <v>306332202.77999997</v>
          </cell>
          <cell r="I16">
            <v>6.4335026448874941E-2</v>
          </cell>
          <cell r="K16">
            <v>0</v>
          </cell>
          <cell r="L16">
            <v>11843328.359999999</v>
          </cell>
          <cell r="M16">
            <v>5.4813546783537073E-2</v>
          </cell>
          <cell r="O16">
            <v>0</v>
          </cell>
          <cell r="Q16">
            <v>671519643.98000002</v>
          </cell>
          <cell r="R16">
            <v>5.2279807233152564E-2</v>
          </cell>
          <cell r="T16">
            <v>107809878</v>
          </cell>
          <cell r="U16">
            <v>1.609956616957756E-2</v>
          </cell>
          <cell r="W16">
            <v>0</v>
          </cell>
          <cell r="X16">
            <v>182166076.30000001</v>
          </cell>
          <cell r="Y16">
            <v>0.16656837530537616</v>
          </cell>
          <cell r="AA16">
            <v>17109058.23</v>
          </cell>
          <cell r="AB16">
            <v>4.779608669002338E-2</v>
          </cell>
          <cell r="AD16">
            <v>0</v>
          </cell>
          <cell r="AF16">
            <v>0</v>
          </cell>
          <cell r="AG16">
            <v>185486.82</v>
          </cell>
          <cell r="AH16">
            <v>2.2124851364378599E-3</v>
          </cell>
          <cell r="AI16">
            <v>17294545.050000001</v>
          </cell>
          <cell r="AJ16">
            <v>2.4892682303353883E-2</v>
          </cell>
          <cell r="AL16">
            <v>671519643.98000002</v>
          </cell>
          <cell r="AM16">
            <v>4.3007727060819838E-2</v>
          </cell>
          <cell r="AO16">
            <v>796624067.02999997</v>
          </cell>
          <cell r="AP16">
            <v>3.4628089659414177E-2</v>
          </cell>
        </row>
        <row r="17">
          <cell r="A17" t="str">
            <v>Banco Popular</v>
          </cell>
          <cell r="B17">
            <v>39268526.75</v>
          </cell>
          <cell r="C17">
            <v>1.3208896490877205E-2</v>
          </cell>
          <cell r="E17">
            <v>0</v>
          </cell>
          <cell r="F17">
            <v>10351067.300000001</v>
          </cell>
          <cell r="G17">
            <v>2.8773212767734362E-2</v>
          </cell>
          <cell r="H17">
            <v>6775004.3300000001</v>
          </cell>
          <cell r="I17">
            <v>1.4228673277122714E-3</v>
          </cell>
          <cell r="J17">
            <v>49604356.619999997</v>
          </cell>
          <cell r="K17">
            <v>2.7121678147994554E-2</v>
          </cell>
          <cell r="L17">
            <v>36677209.200000003</v>
          </cell>
          <cell r="M17">
            <v>0.1697502476722495</v>
          </cell>
          <cell r="N17">
            <v>72351006.769999996</v>
          </cell>
          <cell r="O17">
            <v>2.9507526499461579E-2</v>
          </cell>
          <cell r="Q17">
            <v>215027170.96999997</v>
          </cell>
          <cell r="R17">
            <v>1.6740506624012549E-2</v>
          </cell>
          <cell r="T17">
            <v>182080479.34999999</v>
          </cell>
          <cell r="U17">
            <v>2.7190613512091399E-2</v>
          </cell>
          <cell r="V17">
            <v>6224489.5999999996</v>
          </cell>
          <cell r="W17">
            <v>3.7148587106171837E-3</v>
          </cell>
          <cell r="Y17">
            <v>0</v>
          </cell>
          <cell r="AB17">
            <v>0</v>
          </cell>
          <cell r="AC17">
            <v>92416010.239999995</v>
          </cell>
          <cell r="AD17">
            <v>1</v>
          </cell>
          <cell r="AF17">
            <v>0</v>
          </cell>
          <cell r="AH17">
            <v>0</v>
          </cell>
          <cell r="AI17">
            <v>92416010.239999995</v>
          </cell>
          <cell r="AJ17">
            <v>0.1330178027809884</v>
          </cell>
          <cell r="AL17">
            <v>222791432.07999995</v>
          </cell>
          <cell r="AM17">
            <v>1.4268760695660593E-2</v>
          </cell>
          <cell r="AO17">
            <v>497287921.66999996</v>
          </cell>
          <cell r="AP17">
            <v>2.1616382746673914E-2</v>
          </cell>
        </row>
        <row r="18">
          <cell r="A18" t="str">
            <v>Banco Santa Cruz</v>
          </cell>
          <cell r="B18">
            <v>71375007.049999997</v>
          </cell>
          <cell r="C18">
            <v>2.4008669491505194E-2</v>
          </cell>
          <cell r="E18">
            <v>0</v>
          </cell>
          <cell r="F18">
            <v>10051530.039999999</v>
          </cell>
          <cell r="G18">
            <v>2.7940578889115466E-2</v>
          </cell>
          <cell r="H18">
            <v>74494820.760000005</v>
          </cell>
          <cell r="I18">
            <v>1.5645192442731007E-2</v>
          </cell>
          <cell r="J18">
            <v>84432034.739999995</v>
          </cell>
          <cell r="K18">
            <v>4.6164059522854371E-2</v>
          </cell>
          <cell r="M18">
            <v>0</v>
          </cell>
          <cell r="N18">
            <v>236181626.75</v>
          </cell>
          <cell r="O18">
            <v>9.6323961768301034E-2</v>
          </cell>
          <cell r="Q18">
            <v>476535019.34000003</v>
          </cell>
          <cell r="R18">
            <v>3.7099672622062305E-2</v>
          </cell>
          <cell r="U18">
            <v>0</v>
          </cell>
          <cell r="V18">
            <v>19868311.469999999</v>
          </cell>
          <cell r="W18">
            <v>1.185767423076501E-2</v>
          </cell>
          <cell r="X18">
            <v>1539771.51</v>
          </cell>
          <cell r="Y18">
            <v>1.4079308506366821E-3</v>
          </cell>
          <cell r="AA18">
            <v>26543974.949999999</v>
          </cell>
          <cell r="AB18">
            <v>7.4153592252284295E-2</v>
          </cell>
          <cell r="AD18">
            <v>0</v>
          </cell>
          <cell r="AF18">
            <v>0</v>
          </cell>
          <cell r="AH18">
            <v>0</v>
          </cell>
          <cell r="AI18">
            <v>26543974.949999999</v>
          </cell>
          <cell r="AJ18">
            <v>3.820573097402951E-2</v>
          </cell>
          <cell r="AL18">
            <v>549547903.01000011</v>
          </cell>
          <cell r="AM18">
            <v>3.5196001235972628E-2</v>
          </cell>
          <cell r="AO18">
            <v>576091877.96000016</v>
          </cell>
          <cell r="AP18">
            <v>2.5041876121610976E-2</v>
          </cell>
        </row>
        <row r="19">
          <cell r="A19" t="str">
            <v>Banco Vimenca</v>
          </cell>
          <cell r="C19">
            <v>0</v>
          </cell>
          <cell r="E19">
            <v>0</v>
          </cell>
          <cell r="G19">
            <v>0</v>
          </cell>
          <cell r="I19">
            <v>0</v>
          </cell>
          <cell r="K19">
            <v>0</v>
          </cell>
          <cell r="M19">
            <v>0</v>
          </cell>
          <cell r="N19">
            <v>14725029.130000001</v>
          </cell>
          <cell r="O19">
            <v>6.0054338793110165E-3</v>
          </cell>
          <cell r="Q19">
            <v>14725029.130000001</v>
          </cell>
          <cell r="R19">
            <v>1.1463874382830177E-3</v>
          </cell>
          <cell r="U19">
            <v>0</v>
          </cell>
          <cell r="W19">
            <v>0</v>
          </cell>
          <cell r="X19">
            <v>53144572.200000003</v>
          </cell>
          <cell r="Y19">
            <v>4.8594146766794362E-2</v>
          </cell>
          <cell r="AB19">
            <v>0</v>
          </cell>
          <cell r="AD19">
            <v>0</v>
          </cell>
          <cell r="AF19">
            <v>0</v>
          </cell>
          <cell r="AH19">
            <v>0</v>
          </cell>
          <cell r="AI19">
            <v>0</v>
          </cell>
          <cell r="AJ19">
            <v>0</v>
          </cell>
          <cell r="AL19">
            <v>14725029.130000001</v>
          </cell>
          <cell r="AM19">
            <v>9.4307000467215346E-4</v>
          </cell>
          <cell r="AO19">
            <v>14725029.130000001</v>
          </cell>
          <cell r="AP19">
            <v>6.4007560159731324E-4</v>
          </cell>
        </row>
        <row r="20">
          <cell r="A20" t="str">
            <v>Citibank N A</v>
          </cell>
          <cell r="C20">
            <v>0</v>
          </cell>
          <cell r="E20">
            <v>0</v>
          </cell>
          <cell r="G20">
            <v>0</v>
          </cell>
          <cell r="I20">
            <v>0</v>
          </cell>
          <cell r="K20">
            <v>0</v>
          </cell>
          <cell r="M20">
            <v>0</v>
          </cell>
          <cell r="O20">
            <v>0</v>
          </cell>
          <cell r="R20">
            <v>0</v>
          </cell>
          <cell r="U20">
            <v>0</v>
          </cell>
          <cell r="W20">
            <v>0</v>
          </cell>
          <cell r="Y20">
            <v>0</v>
          </cell>
          <cell r="AB20">
            <v>0</v>
          </cell>
          <cell r="AD20">
            <v>0</v>
          </cell>
          <cell r="AE20">
            <v>16137551</v>
          </cell>
          <cell r="AF20">
            <v>9.1332589039897299E-2</v>
          </cell>
          <cell r="AH20">
            <v>0</v>
          </cell>
          <cell r="AJ20">
            <v>0</v>
          </cell>
          <cell r="AL20">
            <v>0</v>
          </cell>
          <cell r="AM20">
            <v>0</v>
          </cell>
          <cell r="AO20">
            <v>0</v>
          </cell>
          <cell r="AP20">
            <v>0</v>
          </cell>
        </row>
        <row r="21">
          <cell r="A21" t="str">
            <v>Republic Bank</v>
          </cell>
          <cell r="B21">
            <v>165772879.21000001</v>
          </cell>
          <cell r="C21">
            <v>5.5761623460436539E-2</v>
          </cell>
          <cell r="E21">
            <v>0</v>
          </cell>
          <cell r="F21">
            <v>18683230.449999999</v>
          </cell>
          <cell r="G21">
            <v>5.193440921077417E-2</v>
          </cell>
          <cell r="H21">
            <v>90709393.390000001</v>
          </cell>
          <cell r="I21">
            <v>1.9050531318439833E-2</v>
          </cell>
          <cell r="J21">
            <v>122566784.17</v>
          </cell>
          <cell r="K21">
            <v>6.7014615215332959E-2</v>
          </cell>
          <cell r="M21">
            <v>0</v>
          </cell>
          <cell r="N21">
            <v>210065125.44</v>
          </cell>
          <cell r="O21">
            <v>8.5672646895408516E-2</v>
          </cell>
          <cell r="Q21">
            <v>607797412.66000009</v>
          </cell>
          <cell r="R21">
            <v>4.7318841459863627E-2</v>
          </cell>
          <cell r="T21">
            <v>108940940.31</v>
          </cell>
          <cell r="U21">
            <v>1.6268471030983302E-2</v>
          </cell>
          <cell r="V21">
            <v>126938749.14</v>
          </cell>
          <cell r="W21">
            <v>7.5758744613787871E-2</v>
          </cell>
          <cell r="Y21">
            <v>0</v>
          </cell>
          <cell r="AA21">
            <v>28051822.170000002</v>
          </cell>
          <cell r="AB21">
            <v>7.8365933777667651E-2</v>
          </cell>
          <cell r="AD21">
            <v>0</v>
          </cell>
          <cell r="AF21">
            <v>0</v>
          </cell>
          <cell r="AG21">
            <v>4031729.26</v>
          </cell>
          <cell r="AH21">
            <v>4.8090430694167977E-2</v>
          </cell>
          <cell r="AI21">
            <v>32083551.43</v>
          </cell>
          <cell r="AJ21">
            <v>4.6179049555877455E-2</v>
          </cell>
          <cell r="AL21">
            <v>852856731.82000005</v>
          </cell>
          <cell r="AM21">
            <v>5.4621528756334956E-2</v>
          </cell>
          <cell r="AO21">
            <v>993881223.56000006</v>
          </cell>
          <cell r="AP21">
            <v>4.3202571381700264E-2</v>
          </cell>
        </row>
        <row r="22">
          <cell r="A22" t="str">
            <v>The Bank of Nova Scotia</v>
          </cell>
          <cell r="C22">
            <v>0</v>
          </cell>
          <cell r="E22">
            <v>0</v>
          </cell>
          <cell r="G22">
            <v>0</v>
          </cell>
          <cell r="H22">
            <v>385602803.41000003</v>
          </cell>
          <cell r="I22">
            <v>8.0983214729007713E-2</v>
          </cell>
          <cell r="J22">
            <v>22878604.469999999</v>
          </cell>
          <cell r="K22">
            <v>1.2509105836490729E-2</v>
          </cell>
          <cell r="L22">
            <v>10515701.24</v>
          </cell>
          <cell r="M22">
            <v>4.8668994421129E-2</v>
          </cell>
          <cell r="N22">
            <v>25820461.079999998</v>
          </cell>
          <cell r="O22">
            <v>1.0530578267811109E-2</v>
          </cell>
          <cell r="Q22">
            <v>444817570.19999999</v>
          </cell>
          <cell r="R22">
            <v>3.4630374602515598E-2</v>
          </cell>
          <cell r="T22">
            <v>38632855.850000001</v>
          </cell>
          <cell r="U22">
            <v>5.7691579901131742E-3</v>
          </cell>
          <cell r="W22">
            <v>0</v>
          </cell>
          <cell r="X22">
            <v>118120570.02</v>
          </cell>
          <cell r="Y22">
            <v>0.10800667082478255</v>
          </cell>
          <cell r="AA22">
            <v>30668675.100000001</v>
          </cell>
          <cell r="AB22">
            <v>8.5676408019786224E-2</v>
          </cell>
          <cell r="AD22">
            <v>0</v>
          </cell>
          <cell r="AE22">
            <v>72958944</v>
          </cell>
          <cell r="AF22">
            <v>0.41292072441084032</v>
          </cell>
          <cell r="AG22">
            <v>833969.42</v>
          </cell>
          <cell r="AH22">
            <v>9.9475798118362421E-3</v>
          </cell>
          <cell r="AI22">
            <v>104461588.52</v>
          </cell>
          <cell r="AJ22">
            <v>0.15035545187307711</v>
          </cell>
          <cell r="AL22">
            <v>455207124.19999999</v>
          </cell>
          <cell r="AM22">
            <v>2.9153910729553274E-2</v>
          </cell>
          <cell r="AO22">
            <v>598301568.56999993</v>
          </cell>
          <cell r="AP22">
            <v>2.6007299072763113E-2</v>
          </cell>
        </row>
        <row r="23">
          <cell r="X23">
            <v>10389554</v>
          </cell>
          <cell r="Y23">
            <v>9.4999637971972511E-3</v>
          </cell>
        </row>
        <row r="24">
          <cell r="A24" t="str">
            <v>Asociaciones de Ahorros y Préstamos</v>
          </cell>
          <cell r="B24">
            <v>900674342.55999994</v>
          </cell>
          <cell r="C24">
            <v>0.30296308895428364</v>
          </cell>
          <cell r="D24">
            <v>162287991.72</v>
          </cell>
          <cell r="E24">
            <v>0.6399272282075309</v>
          </cell>
          <cell r="F24">
            <v>203305182.5</v>
          </cell>
          <cell r="G24">
            <v>0.56513430966249867</v>
          </cell>
          <cell r="H24">
            <v>1474207712.3000002</v>
          </cell>
          <cell r="I24">
            <v>0.30960895165850355</v>
          </cell>
          <cell r="J24">
            <v>684175996.34000003</v>
          </cell>
          <cell r="K24">
            <v>0.37408006944767791</v>
          </cell>
          <cell r="L24">
            <v>31639794.689999998</v>
          </cell>
          <cell r="M24">
            <v>0.14643597760231505</v>
          </cell>
          <cell r="N24">
            <v>1166598783.3099999</v>
          </cell>
          <cell r="O24">
            <v>0.47578390473804694</v>
          </cell>
          <cell r="Q24">
            <v>4622889803.4199991</v>
          </cell>
          <cell r="R24">
            <v>0.35990575994244811</v>
          </cell>
          <cell r="T24">
            <v>685572734.90999997</v>
          </cell>
          <cell r="U24">
            <v>0.10237859289425966</v>
          </cell>
          <cell r="V24">
            <v>736197200.15999997</v>
          </cell>
          <cell r="W24">
            <v>0.43937234335588882</v>
          </cell>
          <cell r="AA24">
            <v>144486240.28</v>
          </cell>
          <cell r="AB24">
            <v>0.40363863241924491</v>
          </cell>
          <cell r="AC24">
            <v>0</v>
          </cell>
          <cell r="AD24">
            <v>0</v>
          </cell>
          <cell r="AE24">
            <v>34256592.219999999</v>
          </cell>
          <cell r="AF24">
            <v>0.19387968218576679</v>
          </cell>
          <cell r="AG24">
            <v>38759922.740000002</v>
          </cell>
          <cell r="AH24">
            <v>0.46232801312637628</v>
          </cell>
          <cell r="AI24">
            <v>217502755.23999998</v>
          </cell>
          <cell r="AJ24">
            <v>0.31305980993662846</v>
          </cell>
          <cell r="AL24">
            <v>5815946299.3499994</v>
          </cell>
          <cell r="AM24">
            <v>0.3724844586233424</v>
          </cell>
          <cell r="AO24">
            <v>6719021789.5</v>
          </cell>
          <cell r="AP24">
            <v>0.29206610568244545</v>
          </cell>
        </row>
        <row r="25">
          <cell r="A25" t="str">
            <v>Asociación Central de Ahorros y Préstamos</v>
          </cell>
          <cell r="B25">
            <v>66070912.090000004</v>
          </cell>
          <cell r="C25">
            <v>2.2224511869538301E-2</v>
          </cell>
          <cell r="E25">
            <v>0</v>
          </cell>
          <cell r="F25">
            <v>28899620.02</v>
          </cell>
          <cell r="G25">
            <v>8.0333253725645801E-2</v>
          </cell>
          <cell r="I25">
            <v>0</v>
          </cell>
          <cell r="J25">
            <v>124638528.48999999</v>
          </cell>
          <cell r="K25">
            <v>6.8147362144850052E-2</v>
          </cell>
          <cell r="M25">
            <v>0</v>
          </cell>
          <cell r="N25">
            <v>29177591.760000002</v>
          </cell>
          <cell r="O25">
            <v>1.1899745428361672E-2</v>
          </cell>
          <cell r="Q25">
            <v>248786652.35999998</v>
          </cell>
          <cell r="R25">
            <v>1.9368782945014658E-2</v>
          </cell>
          <cell r="U25">
            <v>0</v>
          </cell>
          <cell r="V25">
            <v>166607120.80000001</v>
          </cell>
          <cell r="W25">
            <v>9.9433359797842624E-2</v>
          </cell>
          <cell r="X25">
            <v>456859295.76999998</v>
          </cell>
          <cell r="Y25">
            <v>0.41774139392586351</v>
          </cell>
          <cell r="AA25">
            <v>10733818.23</v>
          </cell>
          <cell r="AB25">
            <v>2.9986133645652648E-2</v>
          </cell>
          <cell r="AD25">
            <v>0</v>
          </cell>
          <cell r="AF25">
            <v>0</v>
          </cell>
          <cell r="AH25">
            <v>0</v>
          </cell>
          <cell r="AI25">
            <v>10733818.23</v>
          </cell>
          <cell r="AJ25">
            <v>1.54495840352469E-2</v>
          </cell>
          <cell r="AL25">
            <v>556322958.56999993</v>
          </cell>
          <cell r="AM25">
            <v>3.5629912206349305E-2</v>
          </cell>
          <cell r="AO25">
            <v>567056776.79999995</v>
          </cell>
          <cell r="AP25">
            <v>2.464913341397874E-2</v>
          </cell>
        </row>
        <row r="26">
          <cell r="A26" t="str">
            <v>Asociación Cibao de Ahorros y Préstamos</v>
          </cell>
          <cell r="C26">
            <v>0</v>
          </cell>
          <cell r="E26">
            <v>0</v>
          </cell>
          <cell r="F26">
            <v>35101310.329999998</v>
          </cell>
          <cell r="G26">
            <v>9.7572302573219846E-2</v>
          </cell>
          <cell r="I26">
            <v>0</v>
          </cell>
          <cell r="K26">
            <v>0</v>
          </cell>
          <cell r="M26">
            <v>0</v>
          </cell>
          <cell r="N26">
            <v>183638351.47</v>
          </cell>
          <cell r="O26">
            <v>7.4894790884448462E-2</v>
          </cell>
          <cell r="Q26">
            <v>218739661.80000001</v>
          </cell>
          <cell r="R26">
            <v>1.702953510841684E-2</v>
          </cell>
          <cell r="U26">
            <v>0</v>
          </cell>
          <cell r="W26">
            <v>0</v>
          </cell>
          <cell r="X26">
            <v>140929185.41</v>
          </cell>
          <cell r="Y26">
            <v>0.128862332239045</v>
          </cell>
          <cell r="AB26">
            <v>0</v>
          </cell>
          <cell r="AD26">
            <v>0</v>
          </cell>
          <cell r="AF26">
            <v>0</v>
          </cell>
          <cell r="AG26">
            <v>4112919.05</v>
          </cell>
          <cell r="AH26">
            <v>4.9058861785959355E-2</v>
          </cell>
          <cell r="AI26">
            <v>4112919.05</v>
          </cell>
          <cell r="AJ26">
            <v>5.9198774500900829E-3</v>
          </cell>
          <cell r="AL26">
            <v>218739661.80000001</v>
          </cell>
          <cell r="AM26">
            <v>1.4009263550822685E-2</v>
          </cell>
          <cell r="AO26">
            <v>222852580.85000002</v>
          </cell>
          <cell r="AP26">
            <v>9.6870775939223996E-3</v>
          </cell>
        </row>
        <row r="27">
          <cell r="A27" t="str">
            <v>Asociación Dominicana de Ahorros y Préstamos</v>
          </cell>
          <cell r="B27">
            <v>272607687.82999998</v>
          </cell>
          <cell r="C27">
            <v>9.1698034766833594E-2</v>
          </cell>
          <cell r="D27">
            <v>32022115.510000002</v>
          </cell>
          <cell r="E27">
            <v>0.12626826792589066</v>
          </cell>
          <cell r="F27">
            <v>55542439.439999998</v>
          </cell>
          <cell r="G27">
            <v>0.15439320229771092</v>
          </cell>
          <cell r="H27">
            <v>471926715.06999999</v>
          </cell>
          <cell r="I27">
            <v>9.9112719526141091E-2</v>
          </cell>
          <cell r="J27">
            <v>190667837.84999999</v>
          </cell>
          <cell r="K27">
            <v>0.10424954749351034</v>
          </cell>
          <cell r="M27">
            <v>0</v>
          </cell>
          <cell r="N27">
            <v>132435618.09999999</v>
          </cell>
          <cell r="O27">
            <v>5.4012344610230002E-2</v>
          </cell>
          <cell r="Q27">
            <v>1155202413.8</v>
          </cell>
          <cell r="R27">
            <v>8.9935953549759834E-2</v>
          </cell>
          <cell r="T27">
            <v>200401530.33000001</v>
          </cell>
          <cell r="U27">
            <v>2.9926549940372249E-2</v>
          </cell>
          <cell r="V27">
            <v>211785714.43000001</v>
          </cell>
          <cell r="W27">
            <v>0.12639654921016641</v>
          </cell>
          <cell r="Y27">
            <v>0</v>
          </cell>
          <cell r="AA27">
            <v>66000001.780000001</v>
          </cell>
          <cell r="AB27">
            <v>0.18437845989016646</v>
          </cell>
          <cell r="AD27">
            <v>0</v>
          </cell>
          <cell r="AF27">
            <v>0</v>
          </cell>
          <cell r="AH27">
            <v>0</v>
          </cell>
          <cell r="AI27">
            <v>66000001.780000001</v>
          </cell>
          <cell r="AJ27">
            <v>9.4996258738262146E-2</v>
          </cell>
          <cell r="AL27">
            <v>1535908761.8800001</v>
          </cell>
          <cell r="AM27">
            <v>9.8367851802149409E-2</v>
          </cell>
          <cell r="AO27">
            <v>1802310293.9900002</v>
          </cell>
          <cell r="AP27">
            <v>7.8343807370836752E-2</v>
          </cell>
        </row>
        <row r="28">
          <cell r="A28" t="str">
            <v>Asociación Duarte de Ahorros y Préstamos</v>
          </cell>
          <cell r="C28">
            <v>0</v>
          </cell>
          <cell r="E28">
            <v>0</v>
          </cell>
          <cell r="G28">
            <v>0</v>
          </cell>
          <cell r="I28">
            <v>0</v>
          </cell>
          <cell r="K28">
            <v>0</v>
          </cell>
          <cell r="M28">
            <v>0</v>
          </cell>
          <cell r="N28">
            <v>125893850.69</v>
          </cell>
          <cell r="O28">
            <v>5.1344359963968952E-2</v>
          </cell>
          <cell r="Q28">
            <v>125893850.69</v>
          </cell>
          <cell r="R28">
            <v>9.8012117812424186E-3</v>
          </cell>
          <cell r="U28">
            <v>0</v>
          </cell>
          <cell r="W28">
            <v>0</v>
          </cell>
          <cell r="X28">
            <v>168920633.65000001</v>
          </cell>
          <cell r="Y28">
            <v>0.15445705410209329</v>
          </cell>
          <cell r="AB28">
            <v>0</v>
          </cell>
          <cell r="AD28">
            <v>0</v>
          </cell>
          <cell r="AF28">
            <v>0</v>
          </cell>
          <cell r="AH28">
            <v>0</v>
          </cell>
          <cell r="AI28">
            <v>0</v>
          </cell>
          <cell r="AJ28">
            <v>0</v>
          </cell>
          <cell r="AL28">
            <v>125893850.69</v>
          </cell>
          <cell r="AM28">
            <v>8.0629188105662969E-3</v>
          </cell>
          <cell r="AO28">
            <v>125893850.69</v>
          </cell>
          <cell r="AP28">
            <v>5.4724226014352248E-3</v>
          </cell>
        </row>
        <row r="29">
          <cell r="A29" t="str">
            <v>Asociación La Nacional de Ahorros y Préstamos</v>
          </cell>
          <cell r="B29">
            <v>171243830.03</v>
          </cell>
          <cell r="C29">
            <v>5.7601906992032478E-2</v>
          </cell>
          <cell r="D29">
            <v>45345250.289999999</v>
          </cell>
          <cell r="E29">
            <v>0.17880349632104275</v>
          </cell>
          <cell r="F29">
            <v>20259688.050000001</v>
          </cell>
          <cell r="G29">
            <v>5.6316541857531467E-2</v>
          </cell>
          <cell r="H29">
            <v>264224275.03999999</v>
          </cell>
          <cell r="I29">
            <v>5.5491638061119439E-2</v>
          </cell>
          <cell r="J29">
            <v>316052329.61000001</v>
          </cell>
          <cell r="K29">
            <v>0.17280477251770693</v>
          </cell>
          <cell r="M29">
            <v>0</v>
          </cell>
          <cell r="N29">
            <v>361224890.32999998</v>
          </cell>
          <cell r="O29">
            <v>0.147321419556213</v>
          </cell>
          <cell r="Q29">
            <v>1178350263.3499999</v>
          </cell>
          <cell r="R29">
            <v>9.1738082680582492E-2</v>
          </cell>
          <cell r="T29">
            <v>305733611.81999999</v>
          </cell>
          <cell r="U29">
            <v>4.5656099469475603E-2</v>
          </cell>
          <cell r="V29">
            <v>200777764.53</v>
          </cell>
          <cell r="W29">
            <v>0.11982685736393815</v>
          </cell>
          <cell r="Y29">
            <v>0</v>
          </cell>
          <cell r="AB29">
            <v>0</v>
          </cell>
          <cell r="AD29">
            <v>0</v>
          </cell>
          <cell r="AF29">
            <v>0</v>
          </cell>
          <cell r="AG29">
            <v>17987866.219999999</v>
          </cell>
          <cell r="AH29">
            <v>0.21455910801631439</v>
          </cell>
          <cell r="AI29">
            <v>17987866.219999999</v>
          </cell>
          <cell r="AJ29">
            <v>2.5890605265137697E-2</v>
          </cell>
          <cell r="AL29">
            <v>1505704981.3899999</v>
          </cell>
          <cell r="AM29">
            <v>9.6433439370340435E-2</v>
          </cell>
          <cell r="AO29">
            <v>1829426459.4299998</v>
          </cell>
          <cell r="AP29">
            <v>7.9522507647337995E-2</v>
          </cell>
        </row>
        <row r="30">
          <cell r="A30" t="str">
            <v>Asociación La Previsora de Ahorros y Préstamos</v>
          </cell>
          <cell r="C30">
            <v>0</v>
          </cell>
          <cell r="E30">
            <v>0</v>
          </cell>
          <cell r="G30">
            <v>0</v>
          </cell>
          <cell r="H30">
            <v>49138074.950000003</v>
          </cell>
          <cell r="I30">
            <v>1.0319840104520171E-2</v>
          </cell>
          <cell r="K30">
            <v>0</v>
          </cell>
          <cell r="M30">
            <v>0</v>
          </cell>
          <cell r="O30">
            <v>0</v>
          </cell>
          <cell r="Q30">
            <v>49138074.950000003</v>
          </cell>
          <cell r="R30">
            <v>3.8255456995547163E-3</v>
          </cell>
          <cell r="U30">
            <v>0</v>
          </cell>
          <cell r="W30">
            <v>0</v>
          </cell>
          <cell r="X30">
            <v>126576953.51000001</v>
          </cell>
          <cell r="Y30">
            <v>0.11573898897917269</v>
          </cell>
          <cell r="AB30">
            <v>0</v>
          </cell>
          <cell r="AD30">
            <v>0</v>
          </cell>
          <cell r="AF30">
            <v>0</v>
          </cell>
          <cell r="AH30">
            <v>0</v>
          </cell>
          <cell r="AI30">
            <v>0</v>
          </cell>
          <cell r="AJ30">
            <v>0</v>
          </cell>
          <cell r="AL30">
            <v>49138074.950000003</v>
          </cell>
          <cell r="AM30">
            <v>3.1470664107730107E-3</v>
          </cell>
          <cell r="AO30">
            <v>49138074.950000003</v>
          </cell>
          <cell r="AP30">
            <v>2.1359606563274157E-3</v>
          </cell>
        </row>
        <row r="31">
          <cell r="A31" t="str">
            <v>Asociación La Vega Real de Ahorros y Préstamos</v>
          </cell>
          <cell r="C31">
            <v>0</v>
          </cell>
          <cell r="E31">
            <v>0</v>
          </cell>
          <cell r="G31">
            <v>0</v>
          </cell>
          <cell r="H31">
            <v>63053282.990000002</v>
          </cell>
          <cell r="I31">
            <v>1.3242272905155018E-2</v>
          </cell>
          <cell r="K31">
            <v>0</v>
          </cell>
          <cell r="M31">
            <v>0</v>
          </cell>
          <cell r="N31">
            <v>94766271.060000002</v>
          </cell>
          <cell r="O31">
            <v>3.8649334396236613E-2</v>
          </cell>
          <cell r="Q31">
            <v>157819554.05000001</v>
          </cell>
          <cell r="R31">
            <v>1.2286723012978363E-2</v>
          </cell>
          <cell r="U31">
            <v>0</v>
          </cell>
          <cell r="W31">
            <v>0</v>
          </cell>
          <cell r="Y31">
            <v>0</v>
          </cell>
          <cell r="AB31">
            <v>0</v>
          </cell>
          <cell r="AD31">
            <v>0</v>
          </cell>
          <cell r="AF31">
            <v>0</v>
          </cell>
          <cell r="AH31">
            <v>0</v>
          </cell>
          <cell r="AI31">
            <v>0</v>
          </cell>
          <cell r="AJ31">
            <v>0</v>
          </cell>
          <cell r="AL31">
            <v>157819554.05000001</v>
          </cell>
          <cell r="AM31">
            <v>1.0107612437388142E-2</v>
          </cell>
          <cell r="AO31">
            <v>157819554.05000001</v>
          </cell>
          <cell r="AP31">
            <v>6.8601864967837546E-3</v>
          </cell>
        </row>
        <row r="32">
          <cell r="A32" t="str">
            <v>Asociación Mocana de Ahorros y Préstamos</v>
          </cell>
          <cell r="C32">
            <v>0</v>
          </cell>
          <cell r="D32">
            <v>34239623.939999998</v>
          </cell>
          <cell r="E32">
            <v>0.1350122545147755</v>
          </cell>
          <cell r="G32">
            <v>0</v>
          </cell>
          <cell r="I32">
            <v>0</v>
          </cell>
          <cell r="K32">
            <v>0</v>
          </cell>
          <cell r="M32">
            <v>0</v>
          </cell>
          <cell r="O32">
            <v>0</v>
          </cell>
          <cell r="Q32">
            <v>34239623.939999998</v>
          </cell>
          <cell r="R32">
            <v>2.6656568506462767E-3</v>
          </cell>
          <cell r="U32">
            <v>0</v>
          </cell>
          <cell r="W32">
            <v>0</v>
          </cell>
          <cell r="Y32">
            <v>0</v>
          </cell>
          <cell r="AB32">
            <v>0</v>
          </cell>
          <cell r="AD32">
            <v>0</v>
          </cell>
          <cell r="AF32">
            <v>0</v>
          </cell>
          <cell r="AH32">
            <v>0</v>
          </cell>
          <cell r="AI32">
            <v>0</v>
          </cell>
          <cell r="AJ32">
            <v>0</v>
          </cell>
          <cell r="AL32">
            <v>34239623.939999998</v>
          </cell>
          <cell r="AM32">
            <v>2.1928895368554407E-3</v>
          </cell>
          <cell r="AO32">
            <v>34239623.939999998</v>
          </cell>
          <cell r="AP32">
            <v>1.488346657814813E-3</v>
          </cell>
        </row>
        <row r="33">
          <cell r="A33" t="str">
            <v>Asociación Norestana de Ahorros y Préstamos</v>
          </cell>
          <cell r="C33">
            <v>0</v>
          </cell>
          <cell r="D33">
            <v>50681001.980000004</v>
          </cell>
          <cell r="E33">
            <v>0.19984320944582201</v>
          </cell>
          <cell r="G33">
            <v>0</v>
          </cell>
          <cell r="I33">
            <v>0</v>
          </cell>
          <cell r="K33">
            <v>0</v>
          </cell>
          <cell r="M33">
            <v>0</v>
          </cell>
          <cell r="N33">
            <v>59165823.450000003</v>
          </cell>
          <cell r="O33">
            <v>2.4130101034575288E-2</v>
          </cell>
          <cell r="Q33">
            <v>109846825.43000001</v>
          </cell>
          <cell r="R33">
            <v>8.55190300110595E-3</v>
          </cell>
          <cell r="U33">
            <v>0</v>
          </cell>
          <cell r="W33">
            <v>0</v>
          </cell>
          <cell r="Y33">
            <v>0</v>
          </cell>
          <cell r="AB33">
            <v>0</v>
          </cell>
          <cell r="AD33">
            <v>0</v>
          </cell>
          <cell r="AF33">
            <v>0</v>
          </cell>
          <cell r="AH33">
            <v>0</v>
          </cell>
          <cell r="AI33">
            <v>0</v>
          </cell>
          <cell r="AJ33">
            <v>0</v>
          </cell>
          <cell r="AL33">
            <v>109846825.43000001</v>
          </cell>
          <cell r="AM33">
            <v>7.0351810687040266E-3</v>
          </cell>
          <cell r="AO33">
            <v>109846825.43000001</v>
          </cell>
          <cell r="AP33">
            <v>4.7748817506524212E-3</v>
          </cell>
        </row>
        <row r="34">
          <cell r="A34" t="str">
            <v>Asociación Norteña de Ahorros y Préstamos</v>
          </cell>
          <cell r="B34">
            <v>26277167.309999999</v>
          </cell>
          <cell r="C34">
            <v>8.8389458886753928E-3</v>
          </cell>
          <cell r="E34">
            <v>0</v>
          </cell>
          <cell r="G34">
            <v>0</v>
          </cell>
          <cell r="I34">
            <v>0</v>
          </cell>
          <cell r="J34">
            <v>18917120.09</v>
          </cell>
          <cell r="K34">
            <v>1.0343124627103404E-2</v>
          </cell>
          <cell r="M34">
            <v>0</v>
          </cell>
          <cell r="N34">
            <v>59183592.090000004</v>
          </cell>
          <cell r="O34">
            <v>2.4137347770164276E-2</v>
          </cell>
          <cell r="Q34">
            <v>104377879.49000001</v>
          </cell>
          <cell r="R34">
            <v>8.1261292473894502E-3</v>
          </cell>
          <cell r="U34">
            <v>0</v>
          </cell>
          <cell r="V34">
            <v>130531538.62</v>
          </cell>
          <cell r="W34">
            <v>7.7902969466407401E-2</v>
          </cell>
          <cell r="Y34">
            <v>0</v>
          </cell>
          <cell r="AB34">
            <v>0</v>
          </cell>
          <cell r="AD34">
            <v>0</v>
          </cell>
          <cell r="AF34">
            <v>0</v>
          </cell>
          <cell r="AH34">
            <v>0</v>
          </cell>
          <cell r="AI34">
            <v>0</v>
          </cell>
          <cell r="AJ34">
            <v>0</v>
          </cell>
          <cell r="AL34">
            <v>241009748.55000001</v>
          </cell>
          <cell r="AM34">
            <v>1.5435559596144788E-2</v>
          </cell>
          <cell r="AO34">
            <v>241009748.55000001</v>
          </cell>
          <cell r="AP34">
            <v>1.047634326778126E-2</v>
          </cell>
        </row>
        <row r="35">
          <cell r="A35" t="str">
            <v>Asociación Popular de Ahorros y Préstamos</v>
          </cell>
          <cell r="B35">
            <v>364474745.30000001</v>
          </cell>
          <cell r="C35">
            <v>0.12259968943720388</v>
          </cell>
          <cell r="E35">
            <v>0</v>
          </cell>
          <cell r="F35">
            <v>63502124.660000004</v>
          </cell>
          <cell r="G35">
            <v>0.17651900920839061</v>
          </cell>
          <cell r="H35">
            <v>625865364.25</v>
          </cell>
          <cell r="I35">
            <v>0.13144248106156781</v>
          </cell>
          <cell r="J35">
            <v>33900180.299999997</v>
          </cell>
          <cell r="K35">
            <v>1.8535262664507179E-2</v>
          </cell>
          <cell r="M35">
            <v>0</v>
          </cell>
          <cell r="N35">
            <v>121112794.36</v>
          </cell>
          <cell r="O35">
            <v>4.9394461093848596E-2</v>
          </cell>
          <cell r="Q35">
            <v>1208855208.8699999</v>
          </cell>
          <cell r="R35">
            <v>9.4112983676763795E-2</v>
          </cell>
          <cell r="T35">
            <v>179437592.75999999</v>
          </cell>
          <cell r="U35">
            <v>2.6795943484411798E-2</v>
          </cell>
          <cell r="V35">
            <v>26495061.780000001</v>
          </cell>
          <cell r="W35">
            <v>1.5812607517534199E-2</v>
          </cell>
          <cell r="X35">
            <v>6100330.4400000004</v>
          </cell>
          <cell r="Y35">
            <v>5.5779986639407598E-3</v>
          </cell>
          <cell r="AA35">
            <v>67752420.269999996</v>
          </cell>
          <cell r="AB35">
            <v>0.18927403888342584</v>
          </cell>
          <cell r="AD35">
            <v>0</v>
          </cell>
          <cell r="AF35">
            <v>0</v>
          </cell>
          <cell r="AG35">
            <v>16659137.470000001</v>
          </cell>
          <cell r="AH35">
            <v>0.19871004332410255</v>
          </cell>
          <cell r="AI35">
            <v>84411557.739999995</v>
          </cell>
          <cell r="AJ35">
            <v>0.12149669641370718</v>
          </cell>
          <cell r="AL35">
            <v>1249682463.4099998</v>
          </cell>
          <cell r="AM35">
            <v>8.0036381334260678E-2</v>
          </cell>
          <cell r="AO35">
            <v>1513531613.9099998</v>
          </cell>
          <cell r="AP35">
            <v>6.5791018120043301E-2</v>
          </cell>
        </row>
        <row r="36">
          <cell r="A36" t="str">
            <v>Asociación Romana de Ahorros y Préstamos</v>
          </cell>
          <cell r="C36">
            <v>0</v>
          </cell>
          <cell r="E36">
            <v>0</v>
          </cell>
          <cell r="G36">
            <v>0</v>
          </cell>
          <cell r="I36">
            <v>0</v>
          </cell>
          <cell r="K36">
            <v>0</v>
          </cell>
          <cell r="L36">
            <v>31639794.689999998</v>
          </cell>
          <cell r="M36">
            <v>0.14643597760231505</v>
          </cell>
          <cell r="O36">
            <v>0</v>
          </cell>
          <cell r="Q36">
            <v>31639794.689999998</v>
          </cell>
          <cell r="R36">
            <v>2.4632523889933874E-3</v>
          </cell>
          <cell r="U36">
            <v>0</v>
          </cell>
          <cell r="W36">
            <v>0</v>
          </cell>
          <cell r="X36">
            <v>14332192.76</v>
          </cell>
          <cell r="Y36">
            <v>1.3105019941611789E-2</v>
          </cell>
          <cell r="AB36">
            <v>0</v>
          </cell>
          <cell r="AD36">
            <v>0</v>
          </cell>
          <cell r="AE36">
            <v>34256592.219999999</v>
          </cell>
          <cell r="AF36">
            <v>0.19387968218576679</v>
          </cell>
          <cell r="AH36">
            <v>0</v>
          </cell>
          <cell r="AI36">
            <v>34256592.219999999</v>
          </cell>
          <cell r="AJ36">
            <v>4.9306788034184472E-2</v>
          </cell>
          <cell r="AL36">
            <v>31639794.689999998</v>
          </cell>
          <cell r="AM36">
            <v>2.0263824989882567E-3</v>
          </cell>
          <cell r="AO36">
            <v>65896386.909999996</v>
          </cell>
          <cell r="AP36">
            <v>2.8644201055314017E-3</v>
          </cell>
        </row>
        <row r="37">
          <cell r="Y37">
            <v>0</v>
          </cell>
        </row>
        <row r="38">
          <cell r="A38" t="str">
            <v>Bancos de Ahorro y Credito</v>
          </cell>
          <cell r="B38">
            <v>319615553.38</v>
          </cell>
          <cell r="C38">
            <v>0.10751024066546773</v>
          </cell>
          <cell r="D38">
            <v>11163724.99</v>
          </cell>
          <cell r="E38">
            <v>4.4020333936028611E-2</v>
          </cell>
          <cell r="F38">
            <v>10536202.880000001</v>
          </cell>
          <cell r="G38">
            <v>2.9287840417215289E-2</v>
          </cell>
          <cell r="H38">
            <v>401251055.31999999</v>
          </cell>
          <cell r="I38">
            <v>8.4269616522133967E-2</v>
          </cell>
          <cell r="J38">
            <v>415011617.57999998</v>
          </cell>
          <cell r="K38">
            <v>0.22691175305245517</v>
          </cell>
          <cell r="L38">
            <v>34117962.129999995</v>
          </cell>
          <cell r="M38">
            <v>0.15790548539445384</v>
          </cell>
          <cell r="N38">
            <v>201038488.28999996</v>
          </cell>
          <cell r="O38">
            <v>8.199123668709761E-2</v>
          </cell>
          <cell r="Q38">
            <v>1392734604.5699999</v>
          </cell>
          <cell r="R38">
            <v>0.10842854309118188</v>
          </cell>
          <cell r="T38">
            <v>0</v>
          </cell>
          <cell r="U38">
            <v>0</v>
          </cell>
          <cell r="V38">
            <v>254763821.25999999</v>
          </cell>
          <cell r="W38">
            <v>0.15204645864583505</v>
          </cell>
          <cell r="AA38">
            <v>30238738.809999999</v>
          </cell>
          <cell r="AB38">
            <v>8.4475332430950192E-2</v>
          </cell>
          <cell r="AC38">
            <v>0</v>
          </cell>
          <cell r="AD38">
            <v>0</v>
          </cell>
          <cell r="AE38">
            <v>3984627.26</v>
          </cell>
          <cell r="AF38">
            <v>2.2551521232357499E-2</v>
          </cell>
          <cell r="AG38">
            <v>0</v>
          </cell>
          <cell r="AH38">
            <v>0</v>
          </cell>
          <cell r="AI38">
            <v>34223366.07</v>
          </cell>
          <cell r="AJ38">
            <v>4.9258964399985221E-2</v>
          </cell>
          <cell r="AL38">
            <v>1877940902.2</v>
          </cell>
          <cell r="AM38">
            <v>0.12027342830878203</v>
          </cell>
          <cell r="AO38">
            <v>1912164268.27</v>
          </cell>
          <cell r="AP38">
            <v>8.311899987160204E-2</v>
          </cell>
        </row>
        <row r="39">
          <cell r="A39" t="str">
            <v>Banco de Ahorro y Credito ADEMI</v>
          </cell>
          <cell r="B39">
            <v>272261761.90999997</v>
          </cell>
          <cell r="C39">
            <v>9.1581674412907363E-2</v>
          </cell>
          <cell r="E39">
            <v>0</v>
          </cell>
          <cell r="G39">
            <v>0</v>
          </cell>
          <cell r="H39">
            <v>313996944.24000001</v>
          </cell>
          <cell r="I39">
            <v>6.5944753862701655E-2</v>
          </cell>
          <cell r="J39">
            <v>281528350.94</v>
          </cell>
          <cell r="K39">
            <v>0.15392844185487878</v>
          </cell>
          <cell r="M39">
            <v>0</v>
          </cell>
          <cell r="N39">
            <v>142504412.00999999</v>
          </cell>
          <cell r="O39">
            <v>5.8118786474424422E-2</v>
          </cell>
          <cell r="Q39">
            <v>1010291469.0999999</v>
          </cell>
          <cell r="R39">
            <v>7.8654204277335465E-2</v>
          </cell>
          <cell r="U39">
            <v>0</v>
          </cell>
          <cell r="V39">
            <v>90435373.950000003</v>
          </cell>
          <cell r="W39">
            <v>5.3973041687800379E-2</v>
          </cell>
          <cell r="X39">
            <v>230442476.36999997</v>
          </cell>
          <cell r="Y39">
            <v>0.21071117998438457</v>
          </cell>
          <cell r="AB39">
            <v>0</v>
          </cell>
          <cell r="AD39">
            <v>0</v>
          </cell>
          <cell r="AF39">
            <v>0</v>
          </cell>
          <cell r="AH39">
            <v>0</v>
          </cell>
          <cell r="AI39">
            <v>0</v>
          </cell>
          <cell r="AJ39">
            <v>0</v>
          </cell>
          <cell r="AL39">
            <v>1264120392.4400001</v>
          </cell>
          <cell r="AM39">
            <v>8.0961063905518757E-2</v>
          </cell>
          <cell r="AO39">
            <v>1264120392.4400001</v>
          </cell>
          <cell r="AP39">
            <v>5.4949475042733897E-2</v>
          </cell>
        </row>
        <row r="40">
          <cell r="A40" t="str">
            <v>Banco de Desarrollo Altas Cumbres</v>
          </cell>
          <cell r="B40">
            <v>1205426.8600000001</v>
          </cell>
          <cell r="C40">
            <v>4.0547379641797047E-4</v>
          </cell>
          <cell r="D40">
            <v>11163724.99</v>
          </cell>
          <cell r="E40">
            <v>4.4020333936028611E-2</v>
          </cell>
          <cell r="G40">
            <v>0</v>
          </cell>
          <cell r="I40">
            <v>0</v>
          </cell>
          <cell r="K40">
            <v>0</v>
          </cell>
          <cell r="M40">
            <v>0</v>
          </cell>
          <cell r="N40">
            <v>22917271.140000001</v>
          </cell>
          <cell r="O40">
            <v>9.3465456204168892E-3</v>
          </cell>
          <cell r="Q40">
            <v>35286422.990000002</v>
          </cell>
          <cell r="R40">
            <v>2.7471532789882557E-3</v>
          </cell>
          <cell r="U40">
            <v>0</v>
          </cell>
          <cell r="W40">
            <v>0</v>
          </cell>
          <cell r="X40">
            <v>163393549.38999999</v>
          </cell>
          <cell r="Y40">
            <v>0.14940321826139608</v>
          </cell>
          <cell r="AB40">
            <v>0</v>
          </cell>
          <cell r="AD40">
            <v>0</v>
          </cell>
          <cell r="AF40">
            <v>0</v>
          </cell>
          <cell r="AH40">
            <v>0</v>
          </cell>
          <cell r="AI40">
            <v>0</v>
          </cell>
          <cell r="AJ40">
            <v>0</v>
          </cell>
          <cell r="AL40">
            <v>35286422.990000002</v>
          </cell>
          <cell r="AM40">
            <v>2.2599321740046623E-3</v>
          </cell>
          <cell r="AO40">
            <v>35286422.990000002</v>
          </cell>
          <cell r="AP40">
            <v>1.5338494901531996E-3</v>
          </cell>
        </row>
        <row r="41">
          <cell r="A41" t="str">
            <v>Banco Lopez de Haro de Ahorro y Crédito</v>
          </cell>
          <cell r="B41">
            <v>22687763.23</v>
          </cell>
          <cell r="C41">
            <v>7.6315650450166144E-3</v>
          </cell>
          <cell r="E41">
            <v>0</v>
          </cell>
          <cell r="G41">
            <v>0</v>
          </cell>
          <cell r="I41">
            <v>0</v>
          </cell>
          <cell r="J41">
            <v>133483266.64</v>
          </cell>
          <cell r="K41">
            <v>7.2983311197576395E-2</v>
          </cell>
          <cell r="L41">
            <v>34117962.129999995</v>
          </cell>
          <cell r="M41">
            <v>0.15790548539445384</v>
          </cell>
          <cell r="O41">
            <v>0</v>
          </cell>
          <cell r="Q41">
            <v>190288992</v>
          </cell>
          <cell r="R41">
            <v>1.4814565604349173E-2</v>
          </cell>
          <cell r="U41">
            <v>0</v>
          </cell>
          <cell r="V41">
            <v>164328447.31</v>
          </cell>
          <cell r="W41">
            <v>9.8073416958034676E-2</v>
          </cell>
          <cell r="Y41">
            <v>0</v>
          </cell>
          <cell r="AB41">
            <v>0</v>
          </cell>
          <cell r="AD41">
            <v>0</v>
          </cell>
          <cell r="AE41">
            <v>3984627.26</v>
          </cell>
          <cell r="AF41">
            <v>2.2551521232357499E-2</v>
          </cell>
          <cell r="AH41">
            <v>0</v>
          </cell>
          <cell r="AI41">
            <v>3984627.26</v>
          </cell>
          <cell r="AJ41">
            <v>5.7352223023908605E-3</v>
          </cell>
          <cell r="AL41">
            <v>421666366.29000002</v>
          </cell>
          <cell r="AM41">
            <v>2.7005780329291632E-2</v>
          </cell>
          <cell r="AO41">
            <v>425650993.55000001</v>
          </cell>
          <cell r="AP41">
            <v>1.8502429663241712E-2</v>
          </cell>
        </row>
        <row r="42">
          <cell r="A42" t="str">
            <v>Banco de Ahorro y Crédito Pyme BHD</v>
          </cell>
          <cell r="B42">
            <v>13091196.550000001</v>
          </cell>
          <cell r="C42">
            <v>4.4035331722924584E-3</v>
          </cell>
          <cell r="E42">
            <v>0</v>
          </cell>
          <cell r="F42">
            <v>10536202.880000001</v>
          </cell>
          <cell r="G42">
            <v>2.9287840417215289E-2</v>
          </cell>
          <cell r="I42">
            <v>0</v>
          </cell>
          <cell r="K42">
            <v>0</v>
          </cell>
          <cell r="M42">
            <v>0</v>
          </cell>
          <cell r="N42">
            <v>28037901.010000002</v>
          </cell>
          <cell r="O42">
            <v>1.1434935655724749E-2</v>
          </cell>
          <cell r="Q42">
            <v>51665300.439999998</v>
          </cell>
          <cell r="R42">
            <v>4.022297741935541E-3</v>
          </cell>
          <cell r="U42">
            <v>0</v>
          </cell>
          <cell r="W42">
            <v>0</v>
          </cell>
          <cell r="X42">
            <v>67048926.979999997</v>
          </cell>
          <cell r="Y42">
            <v>6.130796172298849E-2</v>
          </cell>
          <cell r="AB42">
            <v>0</v>
          </cell>
          <cell r="AD42">
            <v>0</v>
          </cell>
          <cell r="AF42">
            <v>0</v>
          </cell>
          <cell r="AH42">
            <v>0</v>
          </cell>
          <cell r="AI42">
            <v>0</v>
          </cell>
          <cell r="AJ42">
            <v>0</v>
          </cell>
          <cell r="AL42">
            <v>51665300.439999998</v>
          </cell>
          <cell r="AM42">
            <v>3.3089235136432634E-3</v>
          </cell>
          <cell r="AO42">
            <v>51665300.439999998</v>
          </cell>
          <cell r="AP42">
            <v>2.2458154730209982E-3</v>
          </cell>
        </row>
        <row r="43">
          <cell r="A43" t="str">
            <v>Motor Credito Banco de Ahorro y Crédito</v>
          </cell>
          <cell r="B43">
            <v>10369404.83</v>
          </cell>
          <cell r="C43">
            <v>3.4879942388333206E-3</v>
          </cell>
          <cell r="E43">
            <v>0</v>
          </cell>
          <cell r="G43">
            <v>0</v>
          </cell>
          <cell r="H43">
            <v>25023048.710000001</v>
          </cell>
          <cell r="I43">
            <v>5.2552702131205432E-3</v>
          </cell>
          <cell r="K43">
            <v>0</v>
          </cell>
          <cell r="M43">
            <v>0</v>
          </cell>
          <cell r="N43">
            <v>7578904.1299999999</v>
          </cell>
          <cell r="O43">
            <v>3.0909689365315493E-3</v>
          </cell>
          <cell r="Q43">
            <v>42971357.670000002</v>
          </cell>
          <cell r="R43">
            <v>3.3454483657686727E-3</v>
          </cell>
          <cell r="U43">
            <v>0</v>
          </cell>
          <cell r="W43">
            <v>0</v>
          </cell>
          <cell r="Y43">
            <v>0</v>
          </cell>
          <cell r="AA43">
            <v>30238738.809999999</v>
          </cell>
          <cell r="AB43">
            <v>8.4475332430950192E-2</v>
          </cell>
          <cell r="AD43">
            <v>0</v>
          </cell>
          <cell r="AF43">
            <v>0</v>
          </cell>
          <cell r="AH43">
            <v>0</v>
          </cell>
          <cell r="AI43">
            <v>30238738.809999999</v>
          </cell>
          <cell r="AJ43">
            <v>4.352374209759436E-2</v>
          </cell>
          <cell r="AL43">
            <v>42971357.670000002</v>
          </cell>
          <cell r="AM43">
            <v>2.7521166933416911E-3</v>
          </cell>
          <cell r="AO43">
            <v>73210096.480000004</v>
          </cell>
          <cell r="AP43">
            <v>3.1823364241747578E-3</v>
          </cell>
        </row>
        <row r="44">
          <cell r="A44" t="str">
            <v>Banco de Ahorro y Crédito Popular</v>
          </cell>
          <cell r="C44">
            <v>0</v>
          </cell>
          <cell r="E44">
            <v>0</v>
          </cell>
          <cell r="G44">
            <v>0</v>
          </cell>
          <cell r="H44">
            <v>62231062.369999997</v>
          </cell>
          <cell r="I44">
            <v>1.3069592446311777E-2</v>
          </cell>
          <cell r="K44">
            <v>0</v>
          </cell>
          <cell r="M44">
            <v>0</v>
          </cell>
          <cell r="O44">
            <v>0</v>
          </cell>
          <cell r="Q44">
            <v>62231062.369999997</v>
          </cell>
          <cell r="R44">
            <v>4.84487382280479E-3</v>
          </cell>
          <cell r="U44">
            <v>0</v>
          </cell>
          <cell r="W44">
            <v>0</v>
          </cell>
          <cell r="Y44">
            <v>0</v>
          </cell>
          <cell r="AB44">
            <v>0</v>
          </cell>
          <cell r="AD44">
            <v>0</v>
          </cell>
          <cell r="AF44">
            <v>0</v>
          </cell>
          <cell r="AH44">
            <v>0</v>
          </cell>
          <cell r="AI44">
            <v>0</v>
          </cell>
          <cell r="AJ44">
            <v>0</v>
          </cell>
          <cell r="AL44">
            <v>62231062.369999997</v>
          </cell>
          <cell r="AM44">
            <v>3.9856116929820277E-3</v>
          </cell>
          <cell r="AO44">
            <v>62231062.369999997</v>
          </cell>
          <cell r="AP44">
            <v>2.7050937782774807E-3</v>
          </cell>
        </row>
        <row r="45">
          <cell r="Y45">
            <v>0</v>
          </cell>
        </row>
        <row r="46">
          <cell r="A46" t="str">
            <v>Financieras</v>
          </cell>
          <cell r="B46">
            <v>35380949.920000002</v>
          </cell>
          <cell r="C46">
            <v>1.1901218199946606E-2</v>
          </cell>
          <cell r="D46">
            <v>0</v>
          </cell>
          <cell r="E46">
            <v>0</v>
          </cell>
          <cell r="F46">
            <v>20977461.68</v>
          </cell>
          <cell r="G46">
            <v>5.8311761555799591E-2</v>
          </cell>
          <cell r="H46">
            <v>0</v>
          </cell>
          <cell r="I46">
            <v>0</v>
          </cell>
          <cell r="J46">
            <v>0</v>
          </cell>
          <cell r="K46">
            <v>0</v>
          </cell>
          <cell r="L46">
            <v>0</v>
          </cell>
          <cell r="M46">
            <v>0</v>
          </cell>
          <cell r="N46">
            <v>22917415.379999999</v>
          </cell>
          <cell r="O46">
            <v>9.3466044470429752E-3</v>
          </cell>
          <cell r="Q46">
            <v>79275826.980000004</v>
          </cell>
          <cell r="R46">
            <v>6.1718595873073113E-3</v>
          </cell>
          <cell r="T46">
            <v>0</v>
          </cell>
          <cell r="U46">
            <v>0</v>
          </cell>
          <cell r="V46">
            <v>0</v>
          </cell>
          <cell r="W46">
            <v>0</v>
          </cell>
          <cell r="AA46">
            <v>7254641.75</v>
          </cell>
          <cell r="AB46">
            <v>2.0266661164321895E-2</v>
          </cell>
          <cell r="AC46">
            <v>0</v>
          </cell>
          <cell r="AD46">
            <v>0</v>
          </cell>
          <cell r="AE46">
            <v>0</v>
          </cell>
          <cell r="AF46">
            <v>0</v>
          </cell>
          <cell r="AG46">
            <v>0</v>
          </cell>
          <cell r="AH46">
            <v>0</v>
          </cell>
          <cell r="AI46">
            <v>7254641.75</v>
          </cell>
          <cell r="AJ46">
            <v>1.0441875850755452E-2</v>
          </cell>
          <cell r="AL46">
            <v>79275826.980000004</v>
          </cell>
          <cell r="AM46">
            <v>5.0772500251357686E-3</v>
          </cell>
          <cell r="AO46">
            <v>86530468.730000004</v>
          </cell>
          <cell r="AP46">
            <v>3.7613536339980232E-3</v>
          </cell>
        </row>
        <row r="47">
          <cell r="A47" t="str">
            <v>Promerica</v>
          </cell>
          <cell r="B47">
            <v>35380949.920000002</v>
          </cell>
          <cell r="C47">
            <v>1.1901218199946606E-2</v>
          </cell>
          <cell r="F47">
            <v>20977461.68</v>
          </cell>
          <cell r="G47">
            <v>5.8311761555799591E-2</v>
          </cell>
          <cell r="N47">
            <v>22917415.379999999</v>
          </cell>
          <cell r="O47">
            <v>9.3466044470429752E-3</v>
          </cell>
          <cell r="Q47">
            <v>79275826.980000004</v>
          </cell>
          <cell r="R47">
            <v>6.1718595873073113E-3</v>
          </cell>
          <cell r="U47">
            <v>0</v>
          </cell>
          <cell r="X47">
            <v>0</v>
          </cell>
          <cell r="Y47">
            <v>0</v>
          </cell>
          <cell r="AA47">
            <v>7254641.75</v>
          </cell>
          <cell r="AB47">
            <v>2.0266661164321895E-2</v>
          </cell>
          <cell r="AF47">
            <v>0</v>
          </cell>
          <cell r="AI47">
            <v>7254641.75</v>
          </cell>
          <cell r="AJ47">
            <v>1.0441875850755452E-2</v>
          </cell>
          <cell r="AL47">
            <v>79275826.980000004</v>
          </cell>
          <cell r="AM47">
            <v>5.0772500251357686E-3</v>
          </cell>
          <cell r="AO47">
            <v>86530468.730000004</v>
          </cell>
          <cell r="AP47">
            <v>3.7613536339980232E-3</v>
          </cell>
        </row>
        <row r="49">
          <cell r="A49" t="str">
            <v>Banco Nacional de la Vivienda</v>
          </cell>
          <cell r="B49">
            <v>131256138.84</v>
          </cell>
          <cell r="C49">
            <v>4.4151102555172052E-2</v>
          </cell>
          <cell r="D49">
            <v>11934479.960000001</v>
          </cell>
          <cell r="E49">
            <v>4.7059542729925435E-2</v>
          </cell>
          <cell r="G49">
            <v>0</v>
          </cell>
          <cell r="H49">
            <v>131256138</v>
          </cell>
          <cell r="I49">
            <v>2.7566044422276129E-2</v>
          </cell>
          <cell r="K49">
            <v>0</v>
          </cell>
          <cell r="M49">
            <v>0</v>
          </cell>
          <cell r="O49">
            <v>0</v>
          </cell>
          <cell r="Q49">
            <v>274446756.80000001</v>
          </cell>
          <cell r="R49">
            <v>2.1366498612355164E-2</v>
          </cell>
          <cell r="U49">
            <v>0</v>
          </cell>
          <cell r="V49">
            <v>4805966.45</v>
          </cell>
          <cell r="W49">
            <v>2.8682651071850851E-3</v>
          </cell>
          <cell r="AB49">
            <v>0</v>
          </cell>
          <cell r="AD49">
            <v>0</v>
          </cell>
          <cell r="AF49">
            <v>0</v>
          </cell>
          <cell r="AH49">
            <v>0</v>
          </cell>
          <cell r="AI49">
            <v>0</v>
          </cell>
          <cell r="AJ49">
            <v>0</v>
          </cell>
          <cell r="AL49">
            <v>279252723.25</v>
          </cell>
          <cell r="AM49">
            <v>1.7884845231548215E-2</v>
          </cell>
          <cell r="AO49">
            <v>279252723.25</v>
          </cell>
          <cell r="AP49">
            <v>1.2138709761040164E-2</v>
          </cell>
        </row>
        <row r="50">
          <cell r="Y50">
            <v>0</v>
          </cell>
        </row>
        <row r="51">
          <cell r="A51" t="str">
            <v>Empresas Privadas</v>
          </cell>
          <cell r="B51">
            <v>236894109.20999998</v>
          </cell>
          <cell r="C51">
            <v>7.9684929046986722E-2</v>
          </cell>
          <cell r="D51">
            <v>0</v>
          </cell>
          <cell r="E51">
            <v>0</v>
          </cell>
          <cell r="F51">
            <v>0</v>
          </cell>
          <cell r="G51">
            <v>0</v>
          </cell>
          <cell r="H51">
            <v>168486848.12</v>
          </cell>
          <cell r="I51">
            <v>3.5385133302072408E-2</v>
          </cell>
          <cell r="J51">
            <v>0</v>
          </cell>
          <cell r="K51">
            <v>0</v>
          </cell>
          <cell r="L51">
            <v>0</v>
          </cell>
          <cell r="M51">
            <v>0</v>
          </cell>
          <cell r="N51">
            <v>0</v>
          </cell>
          <cell r="O51">
            <v>0</v>
          </cell>
          <cell r="Q51">
            <v>405380957.32999998</v>
          </cell>
          <cell r="R51">
            <v>3.1560116662550597E-2</v>
          </cell>
          <cell r="T51">
            <v>0</v>
          </cell>
          <cell r="U51">
            <v>0</v>
          </cell>
          <cell r="V51">
            <v>0</v>
          </cell>
          <cell r="W51">
            <v>0</v>
          </cell>
          <cell r="AA51">
            <v>4500000</v>
          </cell>
          <cell r="AB51">
            <v>1.2571258289831959E-2</v>
          </cell>
          <cell r="AC51">
            <v>0</v>
          </cell>
          <cell r="AD51">
            <v>0</v>
          </cell>
          <cell r="AE51">
            <v>0</v>
          </cell>
          <cell r="AF51">
            <v>0</v>
          </cell>
          <cell r="AG51">
            <v>35199729.649999999</v>
          </cell>
          <cell r="AH51">
            <v>0.41986206166700157</v>
          </cell>
          <cell r="AI51">
            <v>39699729.649999999</v>
          </cell>
          <cell r="AJ51">
            <v>5.7141298302408272E-2</v>
          </cell>
          <cell r="AL51">
            <v>405380957.32999998</v>
          </cell>
          <cell r="AM51">
            <v>2.5962775214095967E-2</v>
          </cell>
          <cell r="AO51">
            <v>445080686.97999996</v>
          </cell>
          <cell r="AP51">
            <v>1.9347010179943117E-2</v>
          </cell>
        </row>
        <row r="52">
          <cell r="A52" t="str">
            <v>Leasing Popular</v>
          </cell>
          <cell r="B52">
            <v>236894109.20999998</v>
          </cell>
          <cell r="C52">
            <v>7.9684929046986722E-2</v>
          </cell>
          <cell r="E52">
            <v>0</v>
          </cell>
          <cell r="G52">
            <v>0</v>
          </cell>
          <cell r="H52">
            <v>168486848.12</v>
          </cell>
          <cell r="I52">
            <v>3.5385133302072408E-2</v>
          </cell>
          <cell r="K52">
            <v>0</v>
          </cell>
          <cell r="M52">
            <v>0</v>
          </cell>
          <cell r="O52">
            <v>0</v>
          </cell>
          <cell r="Q52">
            <v>405380957.32999998</v>
          </cell>
          <cell r="R52">
            <v>3.1560116662550597E-2</v>
          </cell>
          <cell r="U52">
            <v>0</v>
          </cell>
          <cell r="W52">
            <v>0</v>
          </cell>
          <cell r="X52">
            <v>0</v>
          </cell>
          <cell r="Y52">
            <v>0</v>
          </cell>
          <cell r="AB52">
            <v>0</v>
          </cell>
          <cell r="AD52">
            <v>0</v>
          </cell>
          <cell r="AF52">
            <v>0</v>
          </cell>
          <cell r="AH52">
            <v>0</v>
          </cell>
          <cell r="AI52">
            <v>0</v>
          </cell>
          <cell r="AJ52">
            <v>0</v>
          </cell>
          <cell r="AL52">
            <v>405380957.32999998</v>
          </cell>
          <cell r="AM52">
            <v>2.5962775214095967E-2</v>
          </cell>
          <cell r="AO52">
            <v>405380957.32999998</v>
          </cell>
          <cell r="AP52">
            <v>1.7621320667573749E-2</v>
          </cell>
        </row>
        <row r="53">
          <cell r="A53" t="str">
            <v>Inmobiliaria BHD</v>
          </cell>
          <cell r="C53">
            <v>0</v>
          </cell>
          <cell r="E53">
            <v>0</v>
          </cell>
          <cell r="G53">
            <v>0</v>
          </cell>
          <cell r="I53">
            <v>0</v>
          </cell>
          <cell r="K53">
            <v>0</v>
          </cell>
          <cell r="M53">
            <v>0</v>
          </cell>
          <cell r="O53">
            <v>0</v>
          </cell>
          <cell r="R53">
            <v>0</v>
          </cell>
          <cell r="U53">
            <v>0</v>
          </cell>
          <cell r="W53">
            <v>0</v>
          </cell>
          <cell r="Y53">
            <v>0</v>
          </cell>
          <cell r="AB53">
            <v>0</v>
          </cell>
          <cell r="AD53">
            <v>0</v>
          </cell>
          <cell r="AF53">
            <v>0</v>
          </cell>
          <cell r="AG53">
            <v>30094384.469999999</v>
          </cell>
          <cell r="AH53">
            <v>0.35896554984403395</v>
          </cell>
          <cell r="AI53">
            <v>30094384.469999999</v>
          </cell>
          <cell r="AJ53">
            <v>4.3315967523915692E-2</v>
          </cell>
          <cell r="AL53">
            <v>0</v>
          </cell>
          <cell r="AM53">
            <v>0</v>
          </cell>
          <cell r="AO53">
            <v>30094384.469999999</v>
          </cell>
          <cell r="AP53">
            <v>1.3081591264964844E-3</v>
          </cell>
        </row>
        <row r="54">
          <cell r="A54" t="str">
            <v>Promotora BHD</v>
          </cell>
          <cell r="C54">
            <v>0</v>
          </cell>
          <cell r="E54">
            <v>0</v>
          </cell>
          <cell r="G54">
            <v>0</v>
          </cell>
          <cell r="I54">
            <v>0</v>
          </cell>
          <cell r="K54">
            <v>0</v>
          </cell>
          <cell r="M54">
            <v>0</v>
          </cell>
          <cell r="O54">
            <v>0</v>
          </cell>
          <cell r="R54">
            <v>0</v>
          </cell>
          <cell r="U54">
            <v>0</v>
          </cell>
          <cell r="W54">
            <v>0</v>
          </cell>
          <cell r="Y54">
            <v>0</v>
          </cell>
          <cell r="AA54">
            <v>4500000</v>
          </cell>
          <cell r="AB54">
            <v>1.2571258289831959E-2</v>
          </cell>
          <cell r="AD54">
            <v>0</v>
          </cell>
          <cell r="AF54">
            <v>0</v>
          </cell>
          <cell r="AG54">
            <v>5105345.18</v>
          </cell>
          <cell r="AH54">
            <v>6.0896511822967632E-2</v>
          </cell>
          <cell r="AI54">
            <v>9605345.1799999997</v>
          </cell>
          <cell r="AJ54">
            <v>1.3825330778492581E-2</v>
          </cell>
          <cell r="AL54">
            <v>0</v>
          </cell>
          <cell r="AM54">
            <v>0</v>
          </cell>
          <cell r="AO54">
            <v>9605345.1799999997</v>
          </cell>
          <cell r="AP54">
            <v>4.1753038587288366E-4</v>
          </cell>
        </row>
        <row r="55">
          <cell r="A55" t="str">
            <v>Rizek</v>
          </cell>
          <cell r="C55">
            <v>0</v>
          </cell>
          <cell r="E55">
            <v>0</v>
          </cell>
          <cell r="G55">
            <v>0</v>
          </cell>
          <cell r="I55">
            <v>0</v>
          </cell>
          <cell r="K55">
            <v>0</v>
          </cell>
          <cell r="M55">
            <v>0</v>
          </cell>
          <cell r="O55">
            <v>0</v>
          </cell>
          <cell r="R55">
            <v>0</v>
          </cell>
          <cell r="U55">
            <v>0</v>
          </cell>
          <cell r="W55">
            <v>0</v>
          </cell>
          <cell r="Y55">
            <v>0</v>
          </cell>
          <cell r="AB55">
            <v>0</v>
          </cell>
          <cell r="AD55">
            <v>0</v>
          </cell>
          <cell r="AF55">
            <v>0</v>
          </cell>
          <cell r="AH55">
            <v>0</v>
          </cell>
          <cell r="AI55">
            <v>0</v>
          </cell>
          <cell r="AJ55">
            <v>0</v>
          </cell>
          <cell r="AL55">
            <v>0</v>
          </cell>
          <cell r="AM55">
            <v>0</v>
          </cell>
          <cell r="AO55">
            <v>0</v>
          </cell>
          <cell r="AP55">
            <v>0</v>
          </cell>
        </row>
        <row r="56">
          <cell r="Y56">
            <v>0</v>
          </cell>
          <cell r="AL56" t="str">
            <v>TOTAL VERT</v>
          </cell>
          <cell r="AO56" t="str">
            <v>TOTAL VERT</v>
          </cell>
        </row>
        <row r="57">
          <cell r="A57" t="str">
            <v>TOTAL</v>
          </cell>
          <cell r="B57">
            <v>2972884735.46</v>
          </cell>
          <cell r="C57">
            <v>1</v>
          </cell>
          <cell r="D57">
            <v>253603823.32000002</v>
          </cell>
          <cell r="E57">
            <v>0.99999999999999978</v>
          </cell>
          <cell r="F57">
            <v>359746663.80000001</v>
          </cell>
          <cell r="G57">
            <v>1</v>
          </cell>
          <cell r="H57">
            <v>4761515144.8400002</v>
          </cell>
          <cell r="I57">
            <v>1</v>
          </cell>
          <cell r="J57">
            <v>1828956023.6399999</v>
          </cell>
          <cell r="K57">
            <v>1</v>
          </cell>
          <cell r="L57">
            <v>216065718.33000001</v>
          </cell>
          <cell r="M57">
            <v>0.99999999999999989</v>
          </cell>
          <cell r="N57">
            <v>2451950920.77</v>
          </cell>
          <cell r="O57">
            <v>1</v>
          </cell>
          <cell r="Q57">
            <v>12844723030.159998</v>
          </cell>
          <cell r="R57">
            <v>1</v>
          </cell>
          <cell r="T57">
            <v>6696446156.6499996</v>
          </cell>
          <cell r="U57">
            <v>1</v>
          </cell>
          <cell r="V57">
            <v>1675565636.51</v>
          </cell>
          <cell r="W57">
            <v>1.0000000000000002</v>
          </cell>
          <cell r="AA57">
            <v>357959394.06</v>
          </cell>
          <cell r="AB57">
            <v>0.99999999999999989</v>
          </cell>
          <cell r="AC57">
            <v>92416010.239999995</v>
          </cell>
          <cell r="AD57">
            <v>1</v>
          </cell>
          <cell r="AE57">
            <v>176689954.47999999</v>
          </cell>
          <cell r="AF57">
            <v>1.0000000000000002</v>
          </cell>
          <cell r="AG57">
            <v>83836414.060000002</v>
          </cell>
          <cell r="AH57">
            <v>0.99999999999999989</v>
          </cell>
          <cell r="AI57">
            <v>694764221.84000003</v>
          </cell>
          <cell r="AJ57">
            <v>0.99999999999999978</v>
          </cell>
          <cell r="AL57">
            <v>15613930097.499998</v>
          </cell>
          <cell r="AM57">
            <v>1.0000000000000002</v>
          </cell>
          <cell r="AO57">
            <v>23005140475.990002</v>
          </cell>
          <cell r="AP57">
            <v>0.99999999999999978</v>
          </cell>
        </row>
        <row r="58">
          <cell r="X58">
            <v>1093641430.8299999</v>
          </cell>
          <cell r="Y58">
            <v>1</v>
          </cell>
          <cell r="AL58" t="str">
            <v>TOTAL HORIZ</v>
          </cell>
          <cell r="AO58" t="str">
            <v>TOTAL HORIZ</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Fechas"/>
      <sheetName val="Afiliados 2022"/>
      <sheetName val="Cotizantes 2022"/>
      <sheetName val="Individualizacion 2022"/>
      <sheetName val="Mercado Potencial 2022"/>
      <sheetName val="Patrimonio 2022"/>
      <sheetName val="Rentabilidad 2022"/>
      <sheetName val="Beneficios 2022"/>
      <sheetName val="RQ Enero 2022"/>
      <sheetName val="RM Enero 2022"/>
      <sheetName val="RQ Febrero 2022"/>
      <sheetName val="RM Febrero 2022"/>
      <sheetName val="RQ Marzo 2022"/>
      <sheetName val="RM Marzo 2022"/>
      <sheetName val="RQ Abril 2022"/>
      <sheetName val="RM Abril 2022"/>
      <sheetName val="RQ Mayo 2022"/>
      <sheetName val="RM Mayo 2022"/>
      <sheetName val="RQ Junio 2022"/>
      <sheetName val="RM Junio 2022"/>
      <sheetName val="RQ Julio 2022"/>
      <sheetName val="RM Julio 2022"/>
      <sheetName val="RQ Agosto 2022"/>
      <sheetName val="RM Agosto 2022"/>
      <sheetName val="RQ Septiembre 2022"/>
      <sheetName val="RM Septiembre 2022"/>
      <sheetName val="RQ Octubre 2022"/>
      <sheetName val="RM Octubre 2022"/>
      <sheetName val="RQ Noviembre 2022"/>
      <sheetName val="RM Noviembre 2022"/>
      <sheetName val="RQ Diciembre 2022"/>
      <sheetName val="RM Diciembre 2022"/>
    </sheetNames>
    <sheetDataSet>
      <sheetData sheetId="0"/>
      <sheetData sheetId="1">
        <row r="9">
          <cell r="K9" t="str">
            <v>Junio-2022</v>
          </cell>
          <cell r="L9" t="str">
            <v>Marzo-2022</v>
          </cell>
        </row>
        <row r="23">
          <cell r="E23" t="str">
            <v>Resumen estadístico previsional al 30 de junio de 2022</v>
          </cell>
        </row>
      </sheetData>
      <sheetData sheetId="2">
        <row r="96">
          <cell r="G96">
            <v>65032</v>
          </cell>
        </row>
        <row r="97">
          <cell r="G97">
            <v>1348730</v>
          </cell>
        </row>
        <row r="98">
          <cell r="G98">
            <v>10490</v>
          </cell>
        </row>
        <row r="99">
          <cell r="G99">
            <v>1398824</v>
          </cell>
        </row>
        <row r="100">
          <cell r="G100">
            <v>605452</v>
          </cell>
        </row>
        <row r="101">
          <cell r="G101">
            <v>32602</v>
          </cell>
        </row>
        <row r="102">
          <cell r="G102">
            <v>952849</v>
          </cell>
        </row>
        <row r="104">
          <cell r="G104">
            <v>1357</v>
          </cell>
        </row>
        <row r="105">
          <cell r="G105">
            <v>2571</v>
          </cell>
        </row>
        <row r="106">
          <cell r="G106">
            <v>130959</v>
          </cell>
        </row>
        <row r="108">
          <cell r="G108">
            <v>106520</v>
          </cell>
        </row>
      </sheetData>
      <sheetData sheetId="3">
        <row r="101">
          <cell r="G101">
            <v>32054</v>
          </cell>
        </row>
        <row r="102">
          <cell r="G102">
            <v>516331</v>
          </cell>
        </row>
        <row r="103">
          <cell r="G103">
            <v>7284</v>
          </cell>
        </row>
        <row r="104">
          <cell r="G104">
            <v>619747</v>
          </cell>
        </row>
        <row r="105">
          <cell r="G105">
            <v>272717</v>
          </cell>
        </row>
        <row r="106">
          <cell r="G106">
            <v>16671</v>
          </cell>
        </row>
        <row r="107">
          <cell r="G107">
            <v>401754</v>
          </cell>
        </row>
        <row r="109">
          <cell r="G109">
            <v>329</v>
          </cell>
        </row>
        <row r="110">
          <cell r="G110">
            <v>219</v>
          </cell>
        </row>
        <row r="111">
          <cell r="G111">
            <v>107611</v>
          </cell>
        </row>
        <row r="113">
          <cell r="G113">
            <v>28490</v>
          </cell>
        </row>
        <row r="114">
          <cell r="G114">
            <v>15195</v>
          </cell>
        </row>
      </sheetData>
      <sheetData sheetId="4">
        <row r="269">
          <cell r="B269">
            <v>63795428.030000001</v>
          </cell>
          <cell r="C269">
            <v>103412.04</v>
          </cell>
        </row>
        <row r="270">
          <cell r="B270">
            <v>1205110458.52</v>
          </cell>
          <cell r="C270">
            <v>4846024.49</v>
          </cell>
        </row>
        <row r="271">
          <cell r="B271">
            <v>28656281</v>
          </cell>
          <cell r="C271">
            <v>264456.08</v>
          </cell>
        </row>
        <row r="272">
          <cell r="B272">
            <v>1604249479.75</v>
          </cell>
          <cell r="C272">
            <v>8118343.8700000001</v>
          </cell>
        </row>
        <row r="273">
          <cell r="B273">
            <v>732754633.96000004</v>
          </cell>
          <cell r="C273">
            <v>3671483.91</v>
          </cell>
        </row>
        <row r="274">
          <cell r="B274">
            <v>38946849.990000002</v>
          </cell>
          <cell r="C274">
            <v>90803.94</v>
          </cell>
        </row>
        <row r="275">
          <cell r="B275">
            <v>991778926.03999996</v>
          </cell>
          <cell r="C275">
            <v>4502300.43</v>
          </cell>
        </row>
        <row r="276">
          <cell r="B276">
            <v>4665292057.29</v>
          </cell>
          <cell r="C276">
            <v>21596824.760000002</v>
          </cell>
        </row>
        <row r="277">
          <cell r="B277">
            <v>4903003.99</v>
          </cell>
          <cell r="C277">
            <v>7348002.75</v>
          </cell>
        </row>
        <row r="278">
          <cell r="B278">
            <v>794914.68</v>
          </cell>
          <cell r="C278">
            <v>256141.82</v>
          </cell>
        </row>
        <row r="279">
          <cell r="B279">
            <v>509790259.70999998</v>
          </cell>
          <cell r="C279">
            <v>223031957.72999999</v>
          </cell>
        </row>
        <row r="280">
          <cell r="B280">
            <v>515488178.38</v>
          </cell>
          <cell r="C280">
            <v>230636102.29999998</v>
          </cell>
        </row>
        <row r="281">
          <cell r="B281">
            <v>127856932.73</v>
          </cell>
          <cell r="C281">
            <v>509776.18</v>
          </cell>
        </row>
        <row r="283">
          <cell r="H283">
            <v>26885325.600000001</v>
          </cell>
        </row>
        <row r="284">
          <cell r="H284">
            <v>53769220.310000002</v>
          </cell>
        </row>
        <row r="285">
          <cell r="H285">
            <v>44396209.189999998</v>
          </cell>
        </row>
        <row r="286">
          <cell r="H286">
            <v>253689260.80000001</v>
          </cell>
        </row>
        <row r="287">
          <cell r="H287">
            <v>40795283.950000003</v>
          </cell>
        </row>
        <row r="288">
          <cell r="D288">
            <v>561326941.75999999</v>
          </cell>
          <cell r="E288">
            <v>48029477.160000004</v>
          </cell>
          <cell r="F288">
            <v>118.96</v>
          </cell>
          <cell r="G288">
            <v>4587690.709999999</v>
          </cell>
        </row>
      </sheetData>
      <sheetData sheetId="5"/>
      <sheetData sheetId="6">
        <row r="112">
          <cell r="G112">
            <v>9481912862.1299992</v>
          </cell>
        </row>
        <row r="113">
          <cell r="G113">
            <v>189760347725.85001</v>
          </cell>
        </row>
        <row r="114">
          <cell r="G114">
            <v>5413293696.6400003</v>
          </cell>
        </row>
        <row r="115">
          <cell r="G115">
            <v>273346806299</v>
          </cell>
        </row>
        <row r="116">
          <cell r="G116">
            <v>135954730560.75999</v>
          </cell>
        </row>
        <row r="117">
          <cell r="G117">
            <v>7833362390.1400003</v>
          </cell>
        </row>
        <row r="118">
          <cell r="G118">
            <v>168115605319.32001</v>
          </cell>
        </row>
        <row r="119">
          <cell r="G119">
            <v>88259863.060000002</v>
          </cell>
        </row>
        <row r="122">
          <cell r="G122">
            <v>44600096153.979996</v>
          </cell>
        </row>
        <row r="123">
          <cell r="G123">
            <v>25391735969.619999</v>
          </cell>
        </row>
        <row r="124">
          <cell r="G124">
            <v>19208360184.360001</v>
          </cell>
        </row>
        <row r="125">
          <cell r="G125">
            <v>58052723126.029999</v>
          </cell>
        </row>
        <row r="126">
          <cell r="G126">
            <v>108276706891.60001</v>
          </cell>
        </row>
      </sheetData>
      <sheetData sheetId="7">
        <row r="85">
          <cell r="F85">
            <v>9.8008539883265092E-2</v>
          </cell>
        </row>
        <row r="86">
          <cell r="F86">
            <v>9.2261781800756074E-2</v>
          </cell>
        </row>
        <row r="87">
          <cell r="F87">
            <v>9.1238047994250948E-2</v>
          </cell>
        </row>
        <row r="88">
          <cell r="F88">
            <v>6.8229429061780422E-2</v>
          </cell>
        </row>
        <row r="89">
          <cell r="F89">
            <v>7.9942296642503186E-2</v>
          </cell>
        </row>
        <row r="90">
          <cell r="F90">
            <v>6.3148563026199866E-2</v>
          </cell>
        </row>
        <row r="91">
          <cell r="F91">
            <v>6.1124017214693627E-2</v>
          </cell>
        </row>
        <row r="93">
          <cell r="F93">
            <v>8.6698434160950022E-2</v>
          </cell>
        </row>
        <row r="94">
          <cell r="F94">
            <v>9.0251887874589945E-2</v>
          </cell>
        </row>
        <row r="95">
          <cell r="F95">
            <v>9.9695582594572021E-2</v>
          </cell>
        </row>
        <row r="96">
          <cell r="F96">
            <v>9.64E-2</v>
          </cell>
        </row>
        <row r="97">
          <cell r="F97">
            <v>7.9314446396314492E-2</v>
          </cell>
        </row>
      </sheetData>
      <sheetData sheetId="8">
        <row r="10">
          <cell r="B10">
            <v>21779</v>
          </cell>
          <cell r="C10">
            <v>14531</v>
          </cell>
          <cell r="F10">
            <v>32667</v>
          </cell>
          <cell r="G10">
            <v>12302</v>
          </cell>
        </row>
        <row r="27">
          <cell r="B27">
            <v>201800</v>
          </cell>
          <cell r="D27">
            <v>191250</v>
          </cell>
          <cell r="E27">
            <v>37174047404.82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Fechas"/>
      <sheetName val="Afiliados 2018"/>
      <sheetName val="Cotizantes 2018"/>
      <sheetName val="Mercado Potencial 2018"/>
      <sheetName val="Individualizacion 2018"/>
      <sheetName val="Patrimonio 2018"/>
      <sheetName val="Rentabilidad 2018"/>
      <sheetName val="Beneficios 2018"/>
      <sheetName val="RQ Enero 2018"/>
      <sheetName val="RM Enero 2018"/>
      <sheetName val="RQ Febrero 2018"/>
      <sheetName val="RM Febrero 2018"/>
      <sheetName val="RQ Marzo 2018"/>
      <sheetName val="RM Marzo 2018"/>
      <sheetName val="RQ Abril 2018"/>
      <sheetName val="RM Abril 2018 "/>
      <sheetName val="RQ Mayo 2018"/>
      <sheetName val="RM Mayo 2018"/>
      <sheetName val="RQ Junio 2018"/>
      <sheetName val="RM Junio 2018"/>
      <sheetName val="RQ Julio 2018"/>
      <sheetName val="RM Julio 2018"/>
      <sheetName val="RQ Agosto 2018"/>
      <sheetName val="RM Agosto 2018"/>
      <sheetName val="RQ Septiembre 2018"/>
      <sheetName val="RM Septiembre 2018"/>
      <sheetName val="RQ Octubre 2018"/>
      <sheetName val="RM Octubre 2018"/>
      <sheetName val="RQ Noviembre 2018"/>
      <sheetName val="RM Noviembre 2018"/>
      <sheetName val="RQ Diciembre 2018"/>
      <sheetName val="RM Diciembre 2018"/>
    </sheetNames>
    <sheetDataSet>
      <sheetData sheetId="0" refreshError="1"/>
      <sheetData sheetId="1" refreshError="1"/>
      <sheetData sheetId="2" refreshError="1"/>
      <sheetData sheetId="3" refreshError="1"/>
      <sheetData sheetId="4" refreshError="1">
        <row r="8">
          <cell r="D8">
            <v>2619309.8346153265</v>
          </cell>
        </row>
        <row r="10">
          <cell r="H10">
            <v>2619309.8346153265</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64484-25CC-4C77-8517-891E8228E7AE}">
  <dimension ref="A1:J139"/>
  <sheetViews>
    <sheetView showGridLines="0" tabSelected="1" view="pageBreakPreview" topLeftCell="A118" zoomScale="130" zoomScaleSheetLayoutView="130" workbookViewId="0">
      <selection activeCell="D123" sqref="D123"/>
    </sheetView>
  </sheetViews>
  <sheetFormatPr baseColWidth="10" defaultColWidth="11.42578125" defaultRowHeight="12.75" x14ac:dyDescent="0.2"/>
  <cols>
    <col min="1" max="1" width="21.140625" style="1" customWidth="1"/>
    <col min="2" max="2" width="27.7109375" style="1" customWidth="1"/>
    <col min="3" max="3" width="13.28515625" style="1" customWidth="1"/>
    <col min="4" max="4" width="24.140625" style="1" bestFit="1" customWidth="1"/>
    <col min="5" max="5" width="22.42578125" style="1" bestFit="1" customWidth="1"/>
    <col min="6" max="6" width="17.42578125" style="1" bestFit="1" customWidth="1"/>
    <col min="7" max="7" width="21.42578125" style="1" customWidth="1"/>
    <col min="8" max="8" width="17.7109375" style="1" customWidth="1"/>
    <col min="9" max="9" width="14.28515625" style="2" bestFit="1" customWidth="1"/>
    <col min="10" max="10" width="17.85546875" style="2" customWidth="1"/>
    <col min="11" max="16384" width="11.42578125" style="2"/>
  </cols>
  <sheetData>
    <row r="1" spans="1:9" ht="31.5" customHeight="1" x14ac:dyDescent="0.2"/>
    <row r="2" spans="1:9" ht="20.25" customHeight="1" x14ac:dyDescent="0.2">
      <c r="A2" s="3"/>
      <c r="B2" s="3"/>
      <c r="C2" s="3"/>
      <c r="D2" s="3"/>
      <c r="E2" s="3"/>
      <c r="F2" s="3"/>
      <c r="G2" s="3"/>
      <c r="I2" s="4"/>
    </row>
    <row r="3" spans="1:9" ht="16.5" customHeight="1" x14ac:dyDescent="0.2">
      <c r="A3" s="3"/>
      <c r="B3" s="3"/>
      <c r="C3" s="3"/>
      <c r="D3" s="3"/>
      <c r="E3" s="3"/>
      <c r="F3" s="3"/>
      <c r="G3" s="3"/>
      <c r="H3" s="5" t="s">
        <v>0</v>
      </c>
      <c r="I3" s="4"/>
    </row>
    <row r="4" spans="1:9" ht="23.25" x14ac:dyDescent="0.35">
      <c r="A4" s="6"/>
      <c r="B4" s="6"/>
      <c r="C4" s="6"/>
      <c r="D4" s="6"/>
      <c r="E4" s="6"/>
      <c r="F4" s="6"/>
      <c r="G4" s="6"/>
      <c r="H4" s="7" t="str">
        <f>+[2]Fechas!E23</f>
        <v>Resumen estadístico previsional al 30 de junio de 2022</v>
      </c>
      <c r="I4" s="8"/>
    </row>
    <row r="5" spans="1:9" ht="17.25" thickBot="1" x14ac:dyDescent="0.3">
      <c r="A5" s="9"/>
      <c r="B5" s="9"/>
      <c r="C5" s="9"/>
      <c r="D5" s="10"/>
      <c r="E5" s="10"/>
      <c r="F5" s="10"/>
      <c r="G5" s="10"/>
      <c r="H5" s="11"/>
      <c r="I5" s="12"/>
    </row>
    <row r="6" spans="1:9" ht="17.25" thickBot="1" x14ac:dyDescent="0.3">
      <c r="A6" s="9"/>
      <c r="B6" s="9"/>
      <c r="C6" s="9"/>
      <c r="D6" s="94" t="str">
        <f>+[2]Fechas!K9</f>
        <v>Junio-2022</v>
      </c>
      <c r="E6" s="94" t="str">
        <f>+[2]Fechas!L9</f>
        <v>Marzo-2022</v>
      </c>
      <c r="F6" s="96" t="s">
        <v>1</v>
      </c>
      <c r="G6" s="98" t="s">
        <v>2</v>
      </c>
      <c r="H6" s="99"/>
      <c r="I6" s="12"/>
    </row>
    <row r="7" spans="1:9" ht="18" thickTop="1" thickBot="1" x14ac:dyDescent="0.3">
      <c r="A7" s="9"/>
      <c r="B7" s="9"/>
      <c r="C7" s="9"/>
      <c r="D7" s="95"/>
      <c r="E7" s="95"/>
      <c r="F7" s="97"/>
      <c r="G7" s="13" t="s">
        <v>3</v>
      </c>
      <c r="H7" s="14" t="s">
        <v>4</v>
      </c>
      <c r="I7" s="12"/>
    </row>
    <row r="8" spans="1:9" ht="18.75" thickTop="1" x14ac:dyDescent="0.25">
      <c r="A8" s="80"/>
      <c r="B8" s="81"/>
      <c r="C8" s="82" t="s">
        <v>5</v>
      </c>
      <c r="D8" s="15">
        <f>D9+D17+D21</f>
        <v>4655386</v>
      </c>
      <c r="E8" s="16">
        <v>4576705</v>
      </c>
      <c r="F8" s="17">
        <f>D8/$D$8</f>
        <v>1</v>
      </c>
      <c r="G8" s="18">
        <f>D8-E8</f>
        <v>78681</v>
      </c>
      <c r="H8" s="19">
        <f>G8/E8</f>
        <v>1.7191625853097369E-2</v>
      </c>
      <c r="I8" s="20"/>
    </row>
    <row r="9" spans="1:9" ht="16.5" x14ac:dyDescent="0.25">
      <c r="A9" s="100" t="s">
        <v>6</v>
      </c>
      <c r="B9" s="100"/>
      <c r="C9" s="100"/>
      <c r="D9" s="15">
        <f>SUM(D10:D16)</f>
        <v>4413979</v>
      </c>
      <c r="E9" s="16">
        <v>4347552</v>
      </c>
      <c r="F9" s="17">
        <f t="shared" ref="F9:F21" si="0">D9/$D$8</f>
        <v>0.94814457920352901</v>
      </c>
      <c r="G9" s="18">
        <f>D9-E9</f>
        <v>66427</v>
      </c>
      <c r="H9" s="19">
        <f>G9/E9</f>
        <v>1.5279173199078469E-2</v>
      </c>
      <c r="I9" s="20"/>
    </row>
    <row r="10" spans="1:9" ht="16.5" x14ac:dyDescent="0.25">
      <c r="A10" s="83"/>
      <c r="B10" s="83"/>
      <c r="C10" s="84" t="s">
        <v>7</v>
      </c>
      <c r="D10" s="21">
        <f>'[2]Afiliados 2022'!G96</f>
        <v>65032</v>
      </c>
      <c r="E10" s="22">
        <v>62555</v>
      </c>
      <c r="F10" s="23">
        <f t="shared" si="0"/>
        <v>1.3969196109624422E-2</v>
      </c>
      <c r="G10" s="24">
        <f>D10-E10</f>
        <v>2477</v>
      </c>
      <c r="H10" s="25">
        <f>G10/E10</f>
        <v>3.9597154504036447E-2</v>
      </c>
      <c r="I10" s="20"/>
    </row>
    <row r="11" spans="1:9" ht="16.5" x14ac:dyDescent="0.25">
      <c r="A11" s="85"/>
      <c r="B11" s="86"/>
      <c r="C11" s="84" t="s">
        <v>8</v>
      </c>
      <c r="D11" s="21">
        <f>'[2]Afiliados 2022'!G97</f>
        <v>1348730</v>
      </c>
      <c r="E11" s="22">
        <v>1331239</v>
      </c>
      <c r="F11" s="23">
        <f>D11/$D$8</f>
        <v>0.28971389268258313</v>
      </c>
      <c r="G11" s="24">
        <f t="shared" ref="G11:G21" si="1">D11-E11</f>
        <v>17491</v>
      </c>
      <c r="H11" s="25">
        <f>G11/E11</f>
        <v>1.3138887908181776E-2</v>
      </c>
      <c r="I11" s="20"/>
    </row>
    <row r="12" spans="1:9" ht="16.5" x14ac:dyDescent="0.25">
      <c r="A12" s="83"/>
      <c r="B12" s="83"/>
      <c r="C12" s="84" t="s">
        <v>9</v>
      </c>
      <c r="D12" s="21">
        <f>'[2]Afiliados 2022'!G98</f>
        <v>10490</v>
      </c>
      <c r="E12" s="22">
        <v>9663</v>
      </c>
      <c r="F12" s="23">
        <f t="shared" si="0"/>
        <v>2.2533040224806278E-3</v>
      </c>
      <c r="G12" s="24">
        <f t="shared" si="1"/>
        <v>827</v>
      </c>
      <c r="H12" s="25">
        <f t="shared" ref="H12:H21" si="2">G12/E12</f>
        <v>8.5584187105453791E-2</v>
      </c>
      <c r="I12" s="20"/>
    </row>
    <row r="13" spans="1:9" ht="16.5" x14ac:dyDescent="0.25">
      <c r="A13" s="85"/>
      <c r="B13" s="86"/>
      <c r="C13" s="84" t="s">
        <v>10</v>
      </c>
      <c r="D13" s="21">
        <f>'[2]Afiliados 2022'!G99</f>
        <v>1398824</v>
      </c>
      <c r="E13" s="22">
        <v>1376438</v>
      </c>
      <c r="F13" s="23">
        <f t="shared" si="0"/>
        <v>0.30047433231100495</v>
      </c>
      <c r="G13" s="24">
        <f t="shared" si="1"/>
        <v>22386</v>
      </c>
      <c r="H13" s="25">
        <f t="shared" si="2"/>
        <v>1.626371838034114E-2</v>
      </c>
      <c r="I13" s="20"/>
    </row>
    <row r="14" spans="1:9" ht="16.5" x14ac:dyDescent="0.25">
      <c r="A14" s="85"/>
      <c r="B14" s="86"/>
      <c r="C14" s="84" t="s">
        <v>11</v>
      </c>
      <c r="D14" s="21">
        <f>'[2]Afiliados 2022'!G100</f>
        <v>605452</v>
      </c>
      <c r="E14" s="22">
        <v>597678</v>
      </c>
      <c r="F14" s="23">
        <f t="shared" si="0"/>
        <v>0.1300540921848371</v>
      </c>
      <c r="G14" s="24">
        <f t="shared" si="1"/>
        <v>7774</v>
      </c>
      <c r="H14" s="25">
        <f t="shared" si="2"/>
        <v>1.3007003771261448E-2</v>
      </c>
      <c r="I14" s="20"/>
    </row>
    <row r="15" spans="1:9" ht="16.5" x14ac:dyDescent="0.25">
      <c r="A15" s="85"/>
      <c r="B15" s="86"/>
      <c r="C15" s="84" t="s">
        <v>12</v>
      </c>
      <c r="D15" s="21">
        <f>'[2]Afiliados 2022'!G101</f>
        <v>32602</v>
      </c>
      <c r="E15" s="22">
        <v>32300</v>
      </c>
      <c r="F15" s="23">
        <f t="shared" si="0"/>
        <v>7.0030712813072861E-3</v>
      </c>
      <c r="G15" s="24">
        <f t="shared" si="1"/>
        <v>302</v>
      </c>
      <c r="H15" s="25">
        <f t="shared" si="2"/>
        <v>9.3498452012383895E-3</v>
      </c>
      <c r="I15" s="20"/>
    </row>
    <row r="16" spans="1:9" ht="16.5" x14ac:dyDescent="0.25">
      <c r="A16" s="85"/>
      <c r="B16" s="86"/>
      <c r="C16" s="84" t="s">
        <v>13</v>
      </c>
      <c r="D16" s="21">
        <f>'[2]Afiliados 2022'!G102</f>
        <v>952849</v>
      </c>
      <c r="E16" s="22">
        <v>937679</v>
      </c>
      <c r="F16" s="23">
        <f t="shared" si="0"/>
        <v>0.2046766906116915</v>
      </c>
      <c r="G16" s="24">
        <f t="shared" si="1"/>
        <v>15170</v>
      </c>
      <c r="H16" s="25">
        <f t="shared" si="2"/>
        <v>1.617824436720882E-2</v>
      </c>
      <c r="I16" s="20"/>
    </row>
    <row r="17" spans="1:9" ht="16.5" x14ac:dyDescent="0.25">
      <c r="A17" s="84"/>
      <c r="B17" s="84"/>
      <c r="C17" s="83" t="s">
        <v>14</v>
      </c>
      <c r="D17" s="15">
        <f>D20+D18+D19</f>
        <v>134887</v>
      </c>
      <c r="E17" s="16">
        <v>123290</v>
      </c>
      <c r="F17" s="17">
        <f t="shared" si="0"/>
        <v>2.8974396537687745E-2</v>
      </c>
      <c r="G17" s="18">
        <f t="shared" si="1"/>
        <v>11597</v>
      </c>
      <c r="H17" s="19">
        <f t="shared" si="2"/>
        <v>9.4062778814177961E-2</v>
      </c>
      <c r="I17" s="20"/>
    </row>
    <row r="18" spans="1:9" ht="16.5" x14ac:dyDescent="0.25">
      <c r="A18" s="84"/>
      <c r="B18" s="84"/>
      <c r="C18" s="84" t="s">
        <v>15</v>
      </c>
      <c r="D18" s="21">
        <f>'[2]Afiliados 2022'!G104</f>
        <v>1357</v>
      </c>
      <c r="E18" s="22">
        <v>1357</v>
      </c>
      <c r="F18" s="23">
        <f t="shared" si="0"/>
        <v>2.9149032969553974E-4</v>
      </c>
      <c r="G18" s="24">
        <f t="shared" si="1"/>
        <v>0</v>
      </c>
      <c r="H18" s="25">
        <f t="shared" si="2"/>
        <v>0</v>
      </c>
      <c r="I18" s="20"/>
    </row>
    <row r="19" spans="1:9" ht="16.5" x14ac:dyDescent="0.25">
      <c r="A19" s="84"/>
      <c r="B19" s="84"/>
      <c r="C19" s="84" t="s">
        <v>16</v>
      </c>
      <c r="D19" s="21">
        <f>'[2]Afiliados 2022'!G105</f>
        <v>2571</v>
      </c>
      <c r="E19" s="22">
        <v>2571</v>
      </c>
      <c r="F19" s="23">
        <f t="shared" si="0"/>
        <v>5.5226355021903667E-4</v>
      </c>
      <c r="G19" s="24">
        <f t="shared" si="1"/>
        <v>0</v>
      </c>
      <c r="H19" s="25">
        <f t="shared" si="2"/>
        <v>0</v>
      </c>
      <c r="I19" s="20"/>
    </row>
    <row r="20" spans="1:9" ht="16.5" x14ac:dyDescent="0.25">
      <c r="A20" s="84"/>
      <c r="B20" s="84"/>
      <c r="C20" s="84" t="s">
        <v>17</v>
      </c>
      <c r="D20" s="21">
        <f>'[2]Afiliados 2022'!G106</f>
        <v>130959</v>
      </c>
      <c r="E20" s="22">
        <v>119362</v>
      </c>
      <c r="F20" s="23">
        <f>D20/$D$8</f>
        <v>2.813064265777317E-2</v>
      </c>
      <c r="G20" s="24">
        <f t="shared" si="1"/>
        <v>11597</v>
      </c>
      <c r="H20" s="25">
        <f t="shared" si="2"/>
        <v>9.7158224560580417E-2</v>
      </c>
      <c r="I20" s="20"/>
    </row>
    <row r="21" spans="1:9" ht="17.25" thickBot="1" x14ac:dyDescent="0.3">
      <c r="A21" s="84"/>
      <c r="B21" s="84"/>
      <c r="C21" s="83" t="s">
        <v>18</v>
      </c>
      <c r="D21" s="15">
        <f>'[2]Afiliados 2022'!$G$108</f>
        <v>106520</v>
      </c>
      <c r="E21" s="16">
        <v>105863</v>
      </c>
      <c r="F21" s="17">
        <f t="shared" si="0"/>
        <v>2.2881024258783269E-2</v>
      </c>
      <c r="G21" s="18">
        <f t="shared" si="1"/>
        <v>657</v>
      </c>
      <c r="H21" s="19">
        <f t="shared" si="2"/>
        <v>6.2061343434438847E-3</v>
      </c>
      <c r="I21" s="20"/>
    </row>
    <row r="22" spans="1:9" ht="18" thickTop="1" thickBot="1" x14ac:dyDescent="0.3">
      <c r="A22" s="87"/>
      <c r="B22" s="87"/>
      <c r="C22" s="87"/>
      <c r="D22" s="26"/>
      <c r="E22" s="27"/>
      <c r="F22" s="28"/>
      <c r="G22" s="29"/>
      <c r="H22" s="30"/>
      <c r="I22" s="20"/>
    </row>
    <row r="23" spans="1:9" ht="17.25" thickTop="1" x14ac:dyDescent="0.25">
      <c r="A23" s="80"/>
      <c r="B23" s="88"/>
      <c r="C23" s="82" t="s">
        <v>19</v>
      </c>
      <c r="D23" s="15">
        <f>D24+D32+D36+D37</f>
        <v>2018402</v>
      </c>
      <c r="E23" s="16">
        <v>2031036</v>
      </c>
      <c r="F23" s="17">
        <f t="shared" ref="F23:F37" si="3">D23/$D$23</f>
        <v>1</v>
      </c>
      <c r="G23" s="18">
        <f>D23-E23</f>
        <v>-12634</v>
      </c>
      <c r="H23" s="19">
        <f t="shared" ref="H23:H37" si="4">G23/E23</f>
        <v>-6.2204707351322186E-3</v>
      </c>
      <c r="I23" s="20"/>
    </row>
    <row r="24" spans="1:9" ht="16.5" x14ac:dyDescent="0.25">
      <c r="A24" s="100" t="s">
        <v>6</v>
      </c>
      <c r="B24" s="100"/>
      <c r="C24" s="100"/>
      <c r="D24" s="15">
        <f>SUM(D25:D31)</f>
        <v>1866558</v>
      </c>
      <c r="E24" s="16">
        <v>1888837</v>
      </c>
      <c r="F24" s="17">
        <f t="shared" si="3"/>
        <v>0.92477018948653444</v>
      </c>
      <c r="G24" s="18">
        <f t="shared" ref="G24:G37" si="5">D24-E24</f>
        <v>-22279</v>
      </c>
      <c r="H24" s="19">
        <f t="shared" si="4"/>
        <v>-1.1795088723907885E-2</v>
      </c>
      <c r="I24" s="20"/>
    </row>
    <row r="25" spans="1:9" ht="16.5" x14ac:dyDescent="0.25">
      <c r="A25" s="83"/>
      <c r="B25" s="83"/>
      <c r="C25" s="84" t="s">
        <v>7</v>
      </c>
      <c r="D25" s="21">
        <f>'[2]Cotizantes 2022'!G101</f>
        <v>32054</v>
      </c>
      <c r="E25" s="22">
        <v>32068</v>
      </c>
      <c r="F25" s="23">
        <f t="shared" si="3"/>
        <v>1.5880880022909213E-2</v>
      </c>
      <c r="G25" s="24">
        <f>D25-E25</f>
        <v>-14</v>
      </c>
      <c r="H25" s="25">
        <f t="shared" si="4"/>
        <v>-4.3657228389671948E-4</v>
      </c>
      <c r="I25" s="20"/>
    </row>
    <row r="26" spans="1:9" ht="16.5" x14ac:dyDescent="0.25">
      <c r="A26" s="85"/>
      <c r="B26" s="84"/>
      <c r="C26" s="84" t="s">
        <v>8</v>
      </c>
      <c r="D26" s="21">
        <f>'[2]Cotizantes 2022'!G102</f>
        <v>516331</v>
      </c>
      <c r="E26" s="22">
        <v>519435</v>
      </c>
      <c r="F26" s="23">
        <f>D26/$D$23</f>
        <v>0.25581177585040049</v>
      </c>
      <c r="G26" s="24">
        <f>D26-E26</f>
        <v>-3104</v>
      </c>
      <c r="H26" s="25">
        <f t="shared" si="4"/>
        <v>-5.9757236227824459E-3</v>
      </c>
      <c r="I26" s="20"/>
    </row>
    <row r="27" spans="1:9" ht="16.5" x14ac:dyDescent="0.25">
      <c r="A27" s="83"/>
      <c r="B27" s="83"/>
      <c r="C27" s="84" t="s">
        <v>9</v>
      </c>
      <c r="D27" s="21">
        <f>'[2]Cotizantes 2022'!G103</f>
        <v>7284</v>
      </c>
      <c r="E27" s="22">
        <v>6997</v>
      </c>
      <c r="F27" s="23">
        <f t="shared" si="3"/>
        <v>3.608795472854268E-3</v>
      </c>
      <c r="G27" s="24">
        <f>D27-E27</f>
        <v>287</v>
      </c>
      <c r="H27" s="25">
        <f t="shared" si="4"/>
        <v>4.1017578962412461E-2</v>
      </c>
      <c r="I27" s="20"/>
    </row>
    <row r="28" spans="1:9" ht="16.5" x14ac:dyDescent="0.25">
      <c r="A28" s="85"/>
      <c r="B28" s="84"/>
      <c r="C28" s="84" t="s">
        <v>10</v>
      </c>
      <c r="D28" s="21">
        <f>'[2]Cotizantes 2022'!G104</f>
        <v>619747</v>
      </c>
      <c r="E28" s="22">
        <v>624270</v>
      </c>
      <c r="F28" s="23">
        <f t="shared" si="3"/>
        <v>0.30704834814868398</v>
      </c>
      <c r="G28" s="24">
        <f t="shared" si="5"/>
        <v>-4523</v>
      </c>
      <c r="H28" s="25">
        <f t="shared" si="4"/>
        <v>-7.2452624665609432E-3</v>
      </c>
      <c r="I28" s="20"/>
    </row>
    <row r="29" spans="1:9" ht="16.5" x14ac:dyDescent="0.25">
      <c r="A29" s="85"/>
      <c r="B29" s="84"/>
      <c r="C29" s="84" t="s">
        <v>11</v>
      </c>
      <c r="D29" s="21">
        <f>'[2]Cotizantes 2022'!G105</f>
        <v>272717</v>
      </c>
      <c r="E29" s="22">
        <v>284236</v>
      </c>
      <c r="F29" s="23">
        <f t="shared" si="3"/>
        <v>0.13511530408709463</v>
      </c>
      <c r="G29" s="24">
        <f t="shared" si="5"/>
        <v>-11519</v>
      </c>
      <c r="H29" s="25">
        <f t="shared" si="4"/>
        <v>-4.0526182468089894E-2</v>
      </c>
      <c r="I29" s="20"/>
    </row>
    <row r="30" spans="1:9" ht="16.5" x14ac:dyDescent="0.25">
      <c r="A30" s="85"/>
      <c r="B30" s="84"/>
      <c r="C30" s="84" t="s">
        <v>12</v>
      </c>
      <c r="D30" s="21">
        <f>'[2]Cotizantes 2022'!G106</f>
        <v>16671</v>
      </c>
      <c r="E30" s="22">
        <v>16638</v>
      </c>
      <c r="F30" s="23">
        <f t="shared" si="3"/>
        <v>8.2595043009271694E-3</v>
      </c>
      <c r="G30" s="24">
        <f t="shared" si="5"/>
        <v>33</v>
      </c>
      <c r="H30" s="25">
        <f t="shared" si="4"/>
        <v>1.9834114677244859E-3</v>
      </c>
      <c r="I30" s="20"/>
    </row>
    <row r="31" spans="1:9" ht="16.5" x14ac:dyDescent="0.25">
      <c r="A31" s="85"/>
      <c r="B31" s="84"/>
      <c r="C31" s="84" t="s">
        <v>13</v>
      </c>
      <c r="D31" s="21">
        <f>'[2]Cotizantes 2022'!G107</f>
        <v>401754</v>
      </c>
      <c r="E31" s="22">
        <v>405193</v>
      </c>
      <c r="F31" s="23">
        <f t="shared" si="3"/>
        <v>0.19904558160366467</v>
      </c>
      <c r="G31" s="24">
        <f t="shared" si="5"/>
        <v>-3439</v>
      </c>
      <c r="H31" s="25">
        <f t="shared" si="4"/>
        <v>-8.4873134530951914E-3</v>
      </c>
      <c r="I31" s="20"/>
    </row>
    <row r="32" spans="1:9" ht="16.5" x14ac:dyDescent="0.25">
      <c r="A32" s="84"/>
      <c r="B32" s="84"/>
      <c r="C32" s="83" t="s">
        <v>14</v>
      </c>
      <c r="D32" s="15">
        <f>D35+D33+D34</f>
        <v>108159</v>
      </c>
      <c r="E32" s="16">
        <v>98470</v>
      </c>
      <c r="F32" s="17">
        <f t="shared" si="3"/>
        <v>5.3586451063762322E-2</v>
      </c>
      <c r="G32" s="18">
        <f>D32-E32</f>
        <v>9689</v>
      </c>
      <c r="H32" s="19">
        <f>G32/E32</f>
        <v>9.839545039098202E-2</v>
      </c>
      <c r="I32" s="20"/>
    </row>
    <row r="33" spans="1:10" ht="18" x14ac:dyDescent="0.25">
      <c r="A33" s="84"/>
      <c r="B33" s="84"/>
      <c r="C33" s="84" t="s">
        <v>20</v>
      </c>
      <c r="D33" s="21">
        <f>'[2]Cotizantes 2022'!G109</f>
        <v>329</v>
      </c>
      <c r="E33" s="22">
        <v>350</v>
      </c>
      <c r="F33" s="23">
        <f t="shared" si="3"/>
        <v>1.6300023483924411E-4</v>
      </c>
      <c r="G33" s="24">
        <f>D33-E33</f>
        <v>-21</v>
      </c>
      <c r="H33" s="25">
        <f>G33/E33</f>
        <v>-0.06</v>
      </c>
      <c r="I33" s="20"/>
    </row>
    <row r="34" spans="1:10" ht="18" x14ac:dyDescent="0.25">
      <c r="A34" s="84"/>
      <c r="B34" s="84"/>
      <c r="C34" s="84" t="s">
        <v>21</v>
      </c>
      <c r="D34" s="21">
        <f>'[2]Cotizantes 2022'!G110</f>
        <v>219</v>
      </c>
      <c r="E34" s="22">
        <v>1530</v>
      </c>
      <c r="F34" s="23">
        <f t="shared" si="3"/>
        <v>1.0850167607840262E-4</v>
      </c>
      <c r="G34" s="24">
        <f>D34-E34</f>
        <v>-1311</v>
      </c>
      <c r="H34" s="25">
        <f>G34/E34</f>
        <v>-0.85686274509803917</v>
      </c>
      <c r="I34" s="20"/>
    </row>
    <row r="35" spans="1:10" ht="16.5" x14ac:dyDescent="0.25">
      <c r="A35" s="84"/>
      <c r="B35" s="84"/>
      <c r="C35" s="84" t="s">
        <v>17</v>
      </c>
      <c r="D35" s="21">
        <f>'[2]Cotizantes 2022'!G111</f>
        <v>107611</v>
      </c>
      <c r="E35" s="22">
        <v>96590</v>
      </c>
      <c r="F35" s="23">
        <f t="shared" si="3"/>
        <v>5.3314949152844675E-2</v>
      </c>
      <c r="G35" s="24">
        <f>D35-E35</f>
        <v>11021</v>
      </c>
      <c r="H35" s="25">
        <f>G35/E35</f>
        <v>0.11410083859612796</v>
      </c>
      <c r="I35" s="20"/>
    </row>
    <row r="36" spans="1:10" ht="16.5" x14ac:dyDescent="0.25">
      <c r="A36" s="84"/>
      <c r="B36" s="84"/>
      <c r="C36" s="83" t="s">
        <v>18</v>
      </c>
      <c r="D36" s="31">
        <f>'[2]Cotizantes 2022'!$G$113</f>
        <v>28490</v>
      </c>
      <c r="E36" s="16">
        <v>29237</v>
      </c>
      <c r="F36" s="17">
        <f t="shared" si="3"/>
        <v>1.4115126719057947E-2</v>
      </c>
      <c r="G36" s="18">
        <f t="shared" si="5"/>
        <v>-747</v>
      </c>
      <c r="H36" s="19">
        <f t="shared" si="4"/>
        <v>-2.5549817012689401E-2</v>
      </c>
      <c r="I36" s="20"/>
    </row>
    <row r="37" spans="1:10" ht="18" x14ac:dyDescent="0.25">
      <c r="A37" s="85"/>
      <c r="B37" s="83"/>
      <c r="C37" s="83" t="s">
        <v>22</v>
      </c>
      <c r="D37" s="31">
        <f>'[2]Cotizantes 2022'!$G$114</f>
        <v>15195</v>
      </c>
      <c r="E37" s="16">
        <v>14492</v>
      </c>
      <c r="F37" s="17">
        <f t="shared" si="3"/>
        <v>7.5282327306453326E-3</v>
      </c>
      <c r="G37" s="18">
        <f t="shared" si="5"/>
        <v>703</v>
      </c>
      <c r="H37" s="19">
        <f t="shared" si="4"/>
        <v>4.8509522495169752E-2</v>
      </c>
      <c r="I37" s="20"/>
    </row>
    <row r="38" spans="1:10" ht="17.25" thickBot="1" x14ac:dyDescent="0.3">
      <c r="A38" s="87"/>
      <c r="B38" s="87"/>
      <c r="C38" s="87"/>
      <c r="D38" s="32"/>
      <c r="E38" s="33"/>
      <c r="F38" s="34"/>
      <c r="G38" s="35"/>
      <c r="H38" s="36"/>
      <c r="I38" s="20"/>
    </row>
    <row r="39" spans="1:10" ht="18.75" thickTop="1" x14ac:dyDescent="0.25">
      <c r="A39" s="101" t="s">
        <v>23</v>
      </c>
      <c r="B39" s="101"/>
      <c r="C39" s="101"/>
      <c r="D39" s="37">
        <f>D23/D8</f>
        <v>0.43356275935013766</v>
      </c>
      <c r="E39" s="38">
        <v>0.44377690937038766</v>
      </c>
      <c r="F39" s="39" t="s">
        <v>24</v>
      </c>
      <c r="G39" s="40">
        <f>D39-E39</f>
        <v>-1.0214150020250001E-2</v>
      </c>
      <c r="H39" s="19">
        <f>G39/E39</f>
        <v>-2.3016407128395696E-2</v>
      </c>
      <c r="I39" s="20"/>
    </row>
    <row r="40" spans="1:10" ht="18.75" customHeight="1" thickBot="1" x14ac:dyDescent="0.3">
      <c r="A40" s="102" t="s">
        <v>25</v>
      </c>
      <c r="B40" s="102"/>
      <c r="C40" s="102"/>
      <c r="D40" s="41">
        <f>D23/'[3]Mercado Potencial 2018'!H10</f>
        <v>0.77058543182861905</v>
      </c>
      <c r="E40" s="42">
        <v>0.78671688805589168</v>
      </c>
      <c r="F40" s="39" t="s">
        <v>24</v>
      </c>
      <c r="G40" s="40">
        <f>D40-E40</f>
        <v>-1.6131456227272634E-2</v>
      </c>
      <c r="H40" s="42">
        <f>G40/E40</f>
        <v>-2.0504779384024851E-2</v>
      </c>
      <c r="I40" s="20"/>
    </row>
    <row r="41" spans="1:10" ht="18" thickTop="1" thickBot="1" x14ac:dyDescent="0.3">
      <c r="A41" s="89"/>
      <c r="B41" s="89"/>
      <c r="C41" s="89"/>
      <c r="D41" s="43"/>
      <c r="E41" s="27"/>
      <c r="F41" s="44"/>
      <c r="G41" s="29"/>
      <c r="H41" s="45"/>
      <c r="I41" s="12"/>
    </row>
    <row r="42" spans="1:10" ht="18.75" thickTop="1" x14ac:dyDescent="0.25">
      <c r="A42" s="90"/>
      <c r="B42" s="81"/>
      <c r="C42" s="82" t="s">
        <v>26</v>
      </c>
      <c r="D42" s="46">
        <f>D43+D51+D55+D56+D57+D58+D59+D60+D63+D64+D61+D62</f>
        <v>6594859400.0799999</v>
      </c>
      <c r="E42" s="46">
        <v>6493416669.8099995</v>
      </c>
      <c r="F42" s="17">
        <f>D42/D$42</f>
        <v>1</v>
      </c>
      <c r="G42" s="18">
        <f>D42-E42</f>
        <v>101442730.27000046</v>
      </c>
      <c r="H42" s="19">
        <f t="shared" ref="H42:H64" si="6">G42/E42</f>
        <v>1.5622396563836819E-2</v>
      </c>
      <c r="I42" s="12"/>
      <c r="J42" s="47"/>
    </row>
    <row r="43" spans="1:10" ht="16.5" x14ac:dyDescent="0.25">
      <c r="A43" s="100" t="s">
        <v>27</v>
      </c>
      <c r="B43" s="100"/>
      <c r="C43" s="100"/>
      <c r="D43" s="46">
        <f>SUM(D44:D50)</f>
        <v>4686888882.0499992</v>
      </c>
      <c r="E43" s="46">
        <v>4605345633.4399996</v>
      </c>
      <c r="F43" s="17">
        <f t="shared" ref="F43:F64" si="7">D43/D$42</f>
        <v>0.71068821906849811</v>
      </c>
      <c r="G43" s="18">
        <f>D43-E43</f>
        <v>81543248.609999657</v>
      </c>
      <c r="H43" s="19">
        <f t="shared" si="6"/>
        <v>1.7706216883680514E-2</v>
      </c>
      <c r="I43" s="12"/>
    </row>
    <row r="44" spans="1:10" ht="16.5" x14ac:dyDescent="0.25">
      <c r="A44" s="83"/>
      <c r="B44" s="83"/>
      <c r="C44" s="84" t="s">
        <v>7</v>
      </c>
      <c r="D44" s="48">
        <f>+'[2]Individualizacion 2022'!B269+'[2]Individualizacion 2022'!C269</f>
        <v>63898840.07</v>
      </c>
      <c r="E44" s="22">
        <v>62224158.189999998</v>
      </c>
      <c r="F44" s="23">
        <f t="shared" si="7"/>
        <v>9.6891891386228588E-3</v>
      </c>
      <c r="G44" s="24">
        <f>D44-E44</f>
        <v>1674681.8800000027</v>
      </c>
      <c r="H44" s="25">
        <f t="shared" si="6"/>
        <v>2.6913692827894933E-2</v>
      </c>
      <c r="I44" s="12"/>
    </row>
    <row r="45" spans="1:10" ht="16.5" x14ac:dyDescent="0.25">
      <c r="A45" s="93" t="s">
        <v>8</v>
      </c>
      <c r="B45" s="93"/>
      <c r="C45" s="93"/>
      <c r="D45" s="48">
        <f>+'[2]Individualizacion 2022'!B270+'[2]Individualizacion 2022'!C270</f>
        <v>1209956483.01</v>
      </c>
      <c r="E45" s="22">
        <v>1137708811.24</v>
      </c>
      <c r="F45" s="23">
        <f>D45/D$42</f>
        <v>0.18346964045894934</v>
      </c>
      <c r="G45" s="24">
        <f>D45-E45</f>
        <v>72247671.769999981</v>
      </c>
      <c r="H45" s="25">
        <f t="shared" si="6"/>
        <v>6.3502779495270445E-2</v>
      </c>
      <c r="I45" s="12"/>
    </row>
    <row r="46" spans="1:10" ht="16.5" x14ac:dyDescent="0.25">
      <c r="A46" s="83"/>
      <c r="B46" s="83"/>
      <c r="C46" s="84" t="s">
        <v>9</v>
      </c>
      <c r="D46" s="48">
        <f>+'[2]Individualizacion 2022'!B271+'[2]Individualizacion 2022'!C271</f>
        <v>28920737.079999998</v>
      </c>
      <c r="E46" s="49">
        <v>27914131.350000001</v>
      </c>
      <c r="F46" s="23">
        <f t="shared" si="7"/>
        <v>4.3853455131506172E-3</v>
      </c>
      <c r="G46" s="24">
        <f t="shared" ref="G46:G64" si="8">D46-E46</f>
        <v>1006605.7299999967</v>
      </c>
      <c r="H46" s="25">
        <f t="shared" si="6"/>
        <v>3.6060793630964864E-2</v>
      </c>
      <c r="I46" s="12"/>
    </row>
    <row r="47" spans="1:10" ht="16.5" x14ac:dyDescent="0.25">
      <c r="A47" s="93" t="s">
        <v>10</v>
      </c>
      <c r="B47" s="93"/>
      <c r="C47" s="93"/>
      <c r="D47" s="48">
        <f>+'[2]Individualizacion 2022'!B272+'[2]Individualizacion 2022'!C272</f>
        <v>1612367823.6199999</v>
      </c>
      <c r="E47" s="49">
        <v>1592573108.8399999</v>
      </c>
      <c r="F47" s="23">
        <f t="shared" si="7"/>
        <v>0.24448858206142207</v>
      </c>
      <c r="G47" s="24">
        <f t="shared" si="8"/>
        <v>19794714.779999971</v>
      </c>
      <c r="H47" s="25">
        <f t="shared" si="6"/>
        <v>1.2429391574003197E-2</v>
      </c>
      <c r="I47" s="12"/>
    </row>
    <row r="48" spans="1:10" ht="16.5" x14ac:dyDescent="0.25">
      <c r="A48" s="93" t="s">
        <v>11</v>
      </c>
      <c r="B48" s="93"/>
      <c r="C48" s="93"/>
      <c r="D48" s="48">
        <f>+'[2]Individualizacion 2022'!B273+'[2]Individualizacion 2022'!C273</f>
        <v>736426117.87</v>
      </c>
      <c r="E48" s="49">
        <v>765742885.86000001</v>
      </c>
      <c r="F48" s="23">
        <f t="shared" si="7"/>
        <v>0.11166668964331017</v>
      </c>
      <c r="G48" s="24">
        <f t="shared" si="8"/>
        <v>-29316767.99000001</v>
      </c>
      <c r="H48" s="25">
        <f t="shared" si="6"/>
        <v>-3.8285393872219353E-2</v>
      </c>
      <c r="I48" s="12"/>
    </row>
    <row r="49" spans="1:9" ht="16.5" x14ac:dyDescent="0.25">
      <c r="A49" s="93" t="s">
        <v>12</v>
      </c>
      <c r="B49" s="93"/>
      <c r="C49" s="93"/>
      <c r="D49" s="48">
        <f>+'[2]Individualizacion 2022'!B274+'[2]Individualizacion 2022'!C274</f>
        <v>39037653.93</v>
      </c>
      <c r="E49" s="49">
        <v>35673325.140000001</v>
      </c>
      <c r="F49" s="23">
        <f t="shared" si="7"/>
        <v>5.9194065501269747E-3</v>
      </c>
      <c r="G49" s="24">
        <f t="shared" si="8"/>
        <v>3364328.7899999991</v>
      </c>
      <c r="H49" s="25">
        <f t="shared" si="6"/>
        <v>9.43093691658035E-2</v>
      </c>
      <c r="I49" s="12"/>
    </row>
    <row r="50" spans="1:9" ht="16.5" x14ac:dyDescent="0.25">
      <c r="A50" s="93" t="s">
        <v>13</v>
      </c>
      <c r="B50" s="93"/>
      <c r="C50" s="93"/>
      <c r="D50" s="48">
        <f>+'[2]Individualizacion 2022'!B275+'[2]Individualizacion 2022'!C275</f>
        <v>996281226.46999991</v>
      </c>
      <c r="E50" s="49">
        <v>983509212.81999993</v>
      </c>
      <c r="F50" s="23">
        <f t="shared" si="7"/>
        <v>0.15106936570291618</v>
      </c>
      <c r="G50" s="24">
        <f t="shared" si="8"/>
        <v>12772013.649999976</v>
      </c>
      <c r="H50" s="25">
        <f t="shared" si="6"/>
        <v>1.2986165745594786E-2</v>
      </c>
      <c r="I50" s="12"/>
    </row>
    <row r="51" spans="1:9" ht="16.5" x14ac:dyDescent="0.25">
      <c r="A51" s="100" t="s">
        <v>14</v>
      </c>
      <c r="B51" s="100"/>
      <c r="C51" s="100"/>
      <c r="D51" s="46">
        <f>'[2]Individualizacion 2022'!$B$280+'[2]Individualizacion 2022'!$C$280</f>
        <v>746124280.67999995</v>
      </c>
      <c r="E51" s="46">
        <v>747983967.67000008</v>
      </c>
      <c r="F51" s="17">
        <f t="shared" si="7"/>
        <v>0.11313725364197286</v>
      </c>
      <c r="G51" s="18">
        <f t="shared" si="8"/>
        <v>-1859686.9900001287</v>
      </c>
      <c r="H51" s="19">
        <f t="shared" si="6"/>
        <v>-2.4862658430943752E-3</v>
      </c>
      <c r="I51" s="12"/>
    </row>
    <row r="52" spans="1:9" ht="18" x14ac:dyDescent="0.25">
      <c r="A52" s="84"/>
      <c r="B52" s="84"/>
      <c r="C52" s="84" t="s">
        <v>20</v>
      </c>
      <c r="D52" s="48">
        <f>+'[2]Individualizacion 2022'!B277+'[2]Individualizacion 2022'!C277</f>
        <v>12251006.74</v>
      </c>
      <c r="E52" s="49">
        <v>24271373.82</v>
      </c>
      <c r="F52" s="23">
        <f>D52/D$42</f>
        <v>1.8576600343976079E-3</v>
      </c>
      <c r="G52" s="24">
        <f>D52-E52</f>
        <v>-12020367.08</v>
      </c>
      <c r="H52" s="25">
        <f>G52/E52</f>
        <v>-0.495248730835954</v>
      </c>
      <c r="I52" s="12"/>
    </row>
    <row r="53" spans="1:9" ht="18" x14ac:dyDescent="0.25">
      <c r="A53" s="84"/>
      <c r="B53" s="84"/>
      <c r="C53" s="84" t="s">
        <v>28</v>
      </c>
      <c r="D53" s="48">
        <f>+'[2]Individualizacion 2022'!B278+'[2]Individualizacion 2022'!C278</f>
        <v>1051056.5</v>
      </c>
      <c r="E53" s="49">
        <v>49924616.260000005</v>
      </c>
      <c r="F53" s="23">
        <f>D53/D$42</f>
        <v>1.5937511874585984E-4</v>
      </c>
      <c r="G53" s="24">
        <f>D53-E53</f>
        <v>-48873559.760000005</v>
      </c>
      <c r="H53" s="25">
        <f>G53/E53</f>
        <v>-0.97894712911710224</v>
      </c>
      <c r="I53" s="12"/>
    </row>
    <row r="54" spans="1:9" ht="16.5" x14ac:dyDescent="0.25">
      <c r="A54" s="84"/>
      <c r="B54" s="84"/>
      <c r="C54" s="84" t="s">
        <v>17</v>
      </c>
      <c r="D54" s="48">
        <f>+'[2]Individualizacion 2022'!B279+'[2]Individualizacion 2022'!C279</f>
        <v>732822217.43999994</v>
      </c>
      <c r="E54" s="49">
        <v>673787977.59000003</v>
      </c>
      <c r="F54" s="23">
        <f>D54/D$42</f>
        <v>0.1111202184888294</v>
      </c>
      <c r="G54" s="24">
        <f>D54-E54</f>
        <v>59034239.849999905</v>
      </c>
      <c r="H54" s="25">
        <f>G54/E54</f>
        <v>8.7615454435908971E-2</v>
      </c>
      <c r="I54" s="12"/>
    </row>
    <row r="55" spans="1:9" ht="16.5" x14ac:dyDescent="0.25">
      <c r="A55" s="84"/>
      <c r="B55" s="84"/>
      <c r="C55" s="83" t="s">
        <v>18</v>
      </c>
      <c r="D55" s="46">
        <f>'[2]Individualizacion 2022'!$B$281+'[2]Individualizacion 2022'!$C$281</f>
        <v>128366708.91000001</v>
      </c>
      <c r="E55" s="16">
        <v>116460098.92</v>
      </c>
      <c r="F55" s="17">
        <f t="shared" si="7"/>
        <v>1.9464661962079563E-2</v>
      </c>
      <c r="G55" s="18">
        <f t="shared" si="8"/>
        <v>11906609.99000001</v>
      </c>
      <c r="H55" s="19">
        <f t="shared" si="6"/>
        <v>0.10223767711359255</v>
      </c>
      <c r="I55" s="12"/>
    </row>
    <row r="56" spans="1:9" ht="16.5" x14ac:dyDescent="0.25">
      <c r="A56" s="100" t="s">
        <v>29</v>
      </c>
      <c r="B56" s="100"/>
      <c r="C56" s="100"/>
      <c r="D56" s="46">
        <f>+'[2]Individualizacion 2022'!H286</f>
        <v>253689260.80000001</v>
      </c>
      <c r="E56" s="16">
        <v>248737504.33000001</v>
      </c>
      <c r="F56" s="17">
        <f t="shared" si="7"/>
        <v>3.8467728485147477E-2</v>
      </c>
      <c r="G56" s="18">
        <f t="shared" si="8"/>
        <v>4951756.4699999988</v>
      </c>
      <c r="H56" s="19">
        <f t="shared" si="6"/>
        <v>1.990755870666976E-2</v>
      </c>
      <c r="I56" s="12"/>
    </row>
    <row r="57" spans="1:9" ht="16.5" x14ac:dyDescent="0.25">
      <c r="A57" s="100" t="s">
        <v>30</v>
      </c>
      <c r="B57" s="100"/>
      <c r="C57" s="100"/>
      <c r="D57" s="46">
        <f>+'[2]Individualizacion 2022'!D288</f>
        <v>561326941.75999999</v>
      </c>
      <c r="E57" s="16">
        <v>576133254.32000005</v>
      </c>
      <c r="F57" s="17">
        <f t="shared" si="7"/>
        <v>8.5115831544974374E-2</v>
      </c>
      <c r="G57" s="18">
        <f t="shared" si="8"/>
        <v>-14806312.560000062</v>
      </c>
      <c r="H57" s="19">
        <f t="shared" si="6"/>
        <v>-2.569945832666037E-2</v>
      </c>
      <c r="I57" s="12"/>
    </row>
    <row r="58" spans="1:9" ht="18" x14ac:dyDescent="0.25">
      <c r="A58" s="100" t="s">
        <v>31</v>
      </c>
      <c r="B58" s="100"/>
      <c r="C58" s="100"/>
      <c r="D58" s="46">
        <f>+'[2]Individualizacion 2022'!E288</f>
        <v>48029477.160000004</v>
      </c>
      <c r="E58" s="16">
        <v>29970412.32</v>
      </c>
      <c r="F58" s="17">
        <f t="shared" si="7"/>
        <v>7.2828659788285064E-3</v>
      </c>
      <c r="G58" s="18">
        <f>D58-E58</f>
        <v>18059064.840000004</v>
      </c>
      <c r="H58" s="19">
        <f t="shared" si="6"/>
        <v>0.60256310948210545</v>
      </c>
      <c r="I58" s="12"/>
    </row>
    <row r="59" spans="1:9" ht="16.5" x14ac:dyDescent="0.25">
      <c r="A59" s="100" t="s">
        <v>32</v>
      </c>
      <c r="B59" s="100"/>
      <c r="C59" s="100"/>
      <c r="D59" s="46">
        <f>+'[2]Individualizacion 2022'!F288</f>
        <v>118.96</v>
      </c>
      <c r="E59" s="16">
        <v>1318.77</v>
      </c>
      <c r="F59" s="17">
        <f t="shared" si="7"/>
        <v>1.803829206708439E-8</v>
      </c>
      <c r="G59" s="18">
        <f t="shared" si="8"/>
        <v>-1199.81</v>
      </c>
      <c r="H59" s="19">
        <f t="shared" si="6"/>
        <v>-0.90979473297087432</v>
      </c>
      <c r="I59" s="12"/>
    </row>
    <row r="60" spans="1:9" ht="16.5" x14ac:dyDescent="0.25">
      <c r="A60" s="100" t="s">
        <v>33</v>
      </c>
      <c r="B60" s="100"/>
      <c r="C60" s="100"/>
      <c r="D60" s="46">
        <f>+'[2]Individualizacion 2022'!G288</f>
        <v>4587690.709999999</v>
      </c>
      <c r="E60" s="16">
        <v>5485386.629999999</v>
      </c>
      <c r="F60" s="17">
        <f t="shared" si="7"/>
        <v>6.9564647730690772E-4</v>
      </c>
      <c r="G60" s="18">
        <f t="shared" si="8"/>
        <v>-897695.91999999993</v>
      </c>
      <c r="H60" s="19">
        <f t="shared" si="6"/>
        <v>-0.16365226018717299</v>
      </c>
      <c r="I60" s="12"/>
    </row>
    <row r="61" spans="1:9" ht="18" x14ac:dyDescent="0.25">
      <c r="A61" s="100" t="s">
        <v>34</v>
      </c>
      <c r="B61" s="100"/>
      <c r="C61" s="100"/>
      <c r="D61" s="46">
        <f>+'[2]Individualizacion 2022'!H283</f>
        <v>26885325.600000001</v>
      </c>
      <c r="E61" s="16">
        <v>28094756.949999999</v>
      </c>
      <c r="F61" s="17">
        <f t="shared" si="7"/>
        <v>4.0767094442792614E-3</v>
      </c>
      <c r="G61" s="18">
        <f t="shared" si="8"/>
        <v>-1209431.3499999978</v>
      </c>
      <c r="H61" s="19">
        <f t="shared" si="6"/>
        <v>-4.3048293749343068E-2</v>
      </c>
      <c r="I61" s="12"/>
    </row>
    <row r="62" spans="1:9" ht="18" x14ac:dyDescent="0.25">
      <c r="A62" s="83"/>
      <c r="B62" s="83"/>
      <c r="C62" s="83" t="s">
        <v>35</v>
      </c>
      <c r="D62" s="46">
        <f>+'[2]Individualizacion 2022'!H284</f>
        <v>53769220.310000002</v>
      </c>
      <c r="E62" s="16">
        <v>56188281.200000003</v>
      </c>
      <c r="F62" s="17">
        <f t="shared" si="7"/>
        <v>8.1532019180496473E-3</v>
      </c>
      <c r="G62" s="18">
        <f t="shared" si="8"/>
        <v>-2419060.8900000006</v>
      </c>
      <c r="H62" s="19">
        <f t="shared" si="6"/>
        <v>-4.3052765422552208E-2</v>
      </c>
      <c r="I62" s="12"/>
    </row>
    <row r="63" spans="1:9" ht="16.5" x14ac:dyDescent="0.25">
      <c r="A63" s="100" t="s">
        <v>36</v>
      </c>
      <c r="B63" s="100"/>
      <c r="C63" s="100"/>
      <c r="D63" s="46">
        <f>+'[2]Individualizacion 2022'!H285</f>
        <v>44396209.189999998</v>
      </c>
      <c r="E63" s="16">
        <v>43529619.200000003</v>
      </c>
      <c r="F63" s="17">
        <f t="shared" si="7"/>
        <v>6.7319417286532965E-3</v>
      </c>
      <c r="G63" s="18">
        <f t="shared" si="8"/>
        <v>866589.98999999464</v>
      </c>
      <c r="H63" s="19">
        <f t="shared" si="6"/>
        <v>1.99080535489728E-2</v>
      </c>
      <c r="I63" s="12"/>
    </row>
    <row r="64" spans="1:9" ht="17.25" thickBot="1" x14ac:dyDescent="0.3">
      <c r="A64" s="100" t="s">
        <v>37</v>
      </c>
      <c r="B64" s="100"/>
      <c r="C64" s="100"/>
      <c r="D64" s="46">
        <f>+'[2]Individualizacion 2022'!H287</f>
        <v>40795283.950000003</v>
      </c>
      <c r="E64" s="16">
        <v>35486436.060000002</v>
      </c>
      <c r="F64" s="17">
        <f t="shared" si="7"/>
        <v>6.18592171191779E-3</v>
      </c>
      <c r="G64" s="18">
        <f t="shared" si="8"/>
        <v>5308847.8900000006</v>
      </c>
      <c r="H64" s="19">
        <f t="shared" si="6"/>
        <v>0.14960217140498047</v>
      </c>
      <c r="I64" s="12"/>
    </row>
    <row r="65" spans="1:9" ht="18" thickTop="1" thickBot="1" x14ac:dyDescent="0.3">
      <c r="A65" s="89"/>
      <c r="B65" s="89"/>
      <c r="C65" s="89"/>
      <c r="D65" s="43" t="s">
        <v>38</v>
      </c>
      <c r="E65" s="27"/>
      <c r="F65" s="28"/>
      <c r="G65" s="29"/>
      <c r="H65" s="45"/>
      <c r="I65" s="12"/>
    </row>
    <row r="66" spans="1:9" ht="17.25" thickTop="1" x14ac:dyDescent="0.25">
      <c r="A66" s="90"/>
      <c r="B66" s="81"/>
      <c r="C66" s="82" t="s">
        <v>39</v>
      </c>
      <c r="D66" s="46">
        <f>D67+D74</f>
        <v>5561379871.6399994</v>
      </c>
      <c r="E66" s="46">
        <v>5469789700.0299997</v>
      </c>
      <c r="F66" s="17">
        <f>D66/D$66</f>
        <v>1</v>
      </c>
      <c r="G66" s="18">
        <f t="shared" ref="G66:G80" si="9">D66-E66</f>
        <v>91590171.609999657</v>
      </c>
      <c r="H66" s="19">
        <f t="shared" ref="H66:H80" si="10">G66/E66</f>
        <v>1.6744733642958396E-2</v>
      </c>
      <c r="I66" s="12"/>
    </row>
    <row r="67" spans="1:9" ht="16.5" x14ac:dyDescent="0.25">
      <c r="A67" s="103" t="s">
        <v>40</v>
      </c>
      <c r="B67" s="103"/>
      <c r="C67" s="103"/>
      <c r="D67" s="46">
        <f>D68+D69+D73</f>
        <v>5308637168.3999996</v>
      </c>
      <c r="E67" s="46">
        <v>5192460039.6799994</v>
      </c>
      <c r="F67" s="17">
        <f t="shared" ref="F67:F80" si="11">D67/D$66</f>
        <v>0.9545539579972141</v>
      </c>
      <c r="G67" s="18">
        <f t="shared" si="9"/>
        <v>116177128.72000027</v>
      </c>
      <c r="H67" s="19">
        <f t="shared" si="10"/>
        <v>2.2374197939356702E-2</v>
      </c>
      <c r="I67" s="12"/>
    </row>
    <row r="68" spans="1:9" ht="16.5" x14ac:dyDescent="0.25">
      <c r="A68" s="100" t="s">
        <v>41</v>
      </c>
      <c r="B68" s="100"/>
      <c r="C68" s="100"/>
      <c r="D68" s="46">
        <f>'[2]Individualizacion 2022'!$B$276</f>
        <v>4665292057.29</v>
      </c>
      <c r="E68" s="16">
        <v>4571131506.8299999</v>
      </c>
      <c r="F68" s="17">
        <f t="shared" si="11"/>
        <v>0.83887311512030349</v>
      </c>
      <c r="G68" s="18">
        <f t="shared" si="9"/>
        <v>94160550.460000038</v>
      </c>
      <c r="H68" s="19">
        <f t="shared" si="10"/>
        <v>2.0598958992824677E-2</v>
      </c>
      <c r="I68" s="12"/>
    </row>
    <row r="69" spans="1:9" ht="16.5" x14ac:dyDescent="0.25">
      <c r="A69" s="103" t="s">
        <v>14</v>
      </c>
      <c r="B69" s="103"/>
      <c r="C69" s="103"/>
      <c r="D69" s="46">
        <f>+D70+D71+D72</f>
        <v>515488178.38</v>
      </c>
      <c r="E69" s="16">
        <v>505884083.94</v>
      </c>
      <c r="F69" s="17">
        <f t="shared" si="11"/>
        <v>9.2690697322926674E-2</v>
      </c>
      <c r="G69" s="18">
        <f t="shared" si="9"/>
        <v>9604094.4399999976</v>
      </c>
      <c r="H69" s="19">
        <f t="shared" si="10"/>
        <v>1.898477288551953E-2</v>
      </c>
      <c r="I69" s="12"/>
    </row>
    <row r="70" spans="1:9" ht="16.5" x14ac:dyDescent="0.25">
      <c r="A70" s="84"/>
      <c r="B70" s="84"/>
      <c r="C70" s="84" t="s">
        <v>15</v>
      </c>
      <c r="D70" s="48">
        <f>'[2]Individualizacion 2022'!B277</f>
        <v>4903003.99</v>
      </c>
      <c r="E70" s="49">
        <v>9753790.4399999995</v>
      </c>
      <c r="F70" s="23">
        <f>D70/D$66</f>
        <v>8.8161645188141943E-4</v>
      </c>
      <c r="G70" s="24">
        <f>D70-E70</f>
        <v>-4850786.4499999993</v>
      </c>
      <c r="H70" s="25">
        <f>G70/E70</f>
        <v>-0.49732321806987678</v>
      </c>
      <c r="I70" s="12"/>
    </row>
    <row r="71" spans="1:9" ht="16.5" x14ac:dyDescent="0.25">
      <c r="A71" s="84"/>
      <c r="B71" s="84"/>
      <c r="C71" s="84" t="s">
        <v>16</v>
      </c>
      <c r="D71" s="48">
        <f>'[2]Individualizacion 2022'!B278</f>
        <v>794914.68</v>
      </c>
      <c r="E71" s="49">
        <v>26844653.620000001</v>
      </c>
      <c r="F71" s="23">
        <f>D71/D$66</f>
        <v>1.4293479286563949E-4</v>
      </c>
      <c r="G71" s="24">
        <f>D71-E71</f>
        <v>-26049738.940000001</v>
      </c>
      <c r="H71" s="25">
        <f>G71/E71</f>
        <v>-0.97038834282414554</v>
      </c>
      <c r="I71" s="12"/>
    </row>
    <row r="72" spans="1:9" ht="16.5" x14ac:dyDescent="0.25">
      <c r="A72" s="93" t="s">
        <v>17</v>
      </c>
      <c r="B72" s="93"/>
      <c r="C72" s="93"/>
      <c r="D72" s="48">
        <f>'[2]Individualizacion 2022'!B279</f>
        <v>509790259.70999998</v>
      </c>
      <c r="E72" s="49">
        <v>469285639.88</v>
      </c>
      <c r="F72" s="23">
        <f>D72/D$66</f>
        <v>9.1666146078179619E-2</v>
      </c>
      <c r="G72" s="24">
        <f>D72-E72</f>
        <v>40504619.829999983</v>
      </c>
      <c r="H72" s="25">
        <f>G72/E72</f>
        <v>8.6311227934350032E-2</v>
      </c>
      <c r="I72" s="12"/>
    </row>
    <row r="73" spans="1:9" ht="16.5" x14ac:dyDescent="0.25">
      <c r="A73" s="84"/>
      <c r="B73" s="84"/>
      <c r="C73" s="91" t="s">
        <v>18</v>
      </c>
      <c r="D73" s="46">
        <f>'[2]Individualizacion 2022'!$B$281</f>
        <v>127856932.73</v>
      </c>
      <c r="E73" s="16">
        <v>115444448.91</v>
      </c>
      <c r="F73" s="17">
        <f t="shared" si="11"/>
        <v>2.2990145553983921E-2</v>
      </c>
      <c r="G73" s="18">
        <f t="shared" si="9"/>
        <v>12412483.820000008</v>
      </c>
      <c r="H73" s="19">
        <f t="shared" si="10"/>
        <v>0.10751910496516578</v>
      </c>
      <c r="I73" s="12"/>
    </row>
    <row r="74" spans="1:9" ht="16.5" x14ac:dyDescent="0.25">
      <c r="A74" s="103" t="s">
        <v>42</v>
      </c>
      <c r="B74" s="103"/>
      <c r="C74" s="103"/>
      <c r="D74" s="46">
        <f>D75+D76+D80</f>
        <v>252742703.23999998</v>
      </c>
      <c r="E74" s="46">
        <v>277329660.35000002</v>
      </c>
      <c r="F74" s="17">
        <f t="shared" si="11"/>
        <v>4.5446042002785993E-2</v>
      </c>
      <c r="G74" s="18">
        <f t="shared" si="9"/>
        <v>-24586957.110000044</v>
      </c>
      <c r="H74" s="19">
        <f t="shared" si="10"/>
        <v>-8.8656067580259609E-2</v>
      </c>
      <c r="I74" s="12"/>
    </row>
    <row r="75" spans="1:9" ht="16.5" x14ac:dyDescent="0.25">
      <c r="A75" s="100" t="s">
        <v>41</v>
      </c>
      <c r="B75" s="100"/>
      <c r="C75" s="100"/>
      <c r="D75" s="46">
        <f>'[2]Individualizacion 2022'!$C$276</f>
        <v>21596824.760000002</v>
      </c>
      <c r="E75" s="16">
        <v>34214126.609999999</v>
      </c>
      <c r="F75" s="17">
        <f t="shared" si="11"/>
        <v>3.8833572347992296E-3</v>
      </c>
      <c r="G75" s="18">
        <f t="shared" si="9"/>
        <v>-12617301.849999998</v>
      </c>
      <c r="H75" s="19">
        <f t="shared" si="10"/>
        <v>-0.36877462908295461</v>
      </c>
      <c r="I75" s="12"/>
    </row>
    <row r="76" spans="1:9" ht="16.5" x14ac:dyDescent="0.25">
      <c r="A76" s="103" t="s">
        <v>14</v>
      </c>
      <c r="B76" s="103"/>
      <c r="C76" s="103"/>
      <c r="D76" s="46">
        <f>+D77+D78+D79</f>
        <v>230636102.29999998</v>
      </c>
      <c r="E76" s="16">
        <v>242099883.73000002</v>
      </c>
      <c r="F76" s="17">
        <f t="shared" si="11"/>
        <v>4.1471021153602211E-2</v>
      </c>
      <c r="G76" s="18">
        <f>D76-E76</f>
        <v>-11463781.430000037</v>
      </c>
      <c r="H76" s="19">
        <f>G76/E76</f>
        <v>-4.7351453678453344E-2</v>
      </c>
      <c r="I76" s="12"/>
    </row>
    <row r="77" spans="1:9" ht="18" x14ac:dyDescent="0.25">
      <c r="A77" s="84"/>
      <c r="B77" s="84"/>
      <c r="C77" s="84" t="s">
        <v>20</v>
      </c>
      <c r="D77" s="50">
        <f>'[2]Individualizacion 2022'!C277</f>
        <v>7348002.75</v>
      </c>
      <c r="E77" s="49">
        <v>14517583.380000001</v>
      </c>
      <c r="F77" s="23">
        <f>D77/D$66</f>
        <v>1.3212553214483336E-3</v>
      </c>
      <c r="G77" s="24">
        <f>D77-E77</f>
        <v>-7169580.6300000008</v>
      </c>
      <c r="H77" s="25" t="s">
        <v>24</v>
      </c>
      <c r="I77" s="12"/>
    </row>
    <row r="78" spans="1:9" ht="16.5" x14ac:dyDescent="0.25">
      <c r="A78" s="84"/>
      <c r="B78" s="84"/>
      <c r="C78" s="84" t="s">
        <v>16</v>
      </c>
      <c r="D78" s="48">
        <f>'[2]Individualizacion 2022'!C278</f>
        <v>256141.82</v>
      </c>
      <c r="E78" s="49">
        <v>23079962.640000001</v>
      </c>
      <c r="F78" s="23">
        <f>D78/D$66</f>
        <v>4.6057242251367041E-5</v>
      </c>
      <c r="G78" s="24">
        <f>D78-E78</f>
        <v>-22823820.82</v>
      </c>
      <c r="H78" s="25">
        <f>G78/E78</f>
        <v>-0.9889019829019966</v>
      </c>
      <c r="I78" s="12"/>
    </row>
    <row r="79" spans="1:9" ht="16.5" x14ac:dyDescent="0.25">
      <c r="A79" s="93" t="s">
        <v>17</v>
      </c>
      <c r="B79" s="93"/>
      <c r="C79" s="93"/>
      <c r="D79" s="48">
        <f>'[2]Individualizacion 2022'!C279</f>
        <v>223031957.72999999</v>
      </c>
      <c r="E79" s="49">
        <v>204502337.71000001</v>
      </c>
      <c r="F79" s="23">
        <f>D79/D$66</f>
        <v>4.0103708589902518E-2</v>
      </c>
      <c r="G79" s="24">
        <f>D79-E79</f>
        <v>18529620.019999981</v>
      </c>
      <c r="H79" s="25">
        <f>G79/E79</f>
        <v>9.0608353075535025E-2</v>
      </c>
      <c r="I79" s="12"/>
    </row>
    <row r="80" spans="1:9" ht="17.25" thickBot="1" x14ac:dyDescent="0.3">
      <c r="A80" s="84"/>
      <c r="B80" s="84"/>
      <c r="C80" s="91" t="s">
        <v>18</v>
      </c>
      <c r="D80" s="46">
        <f>'[2]Individualizacion 2022'!$C$281</f>
        <v>509776.18</v>
      </c>
      <c r="E80" s="16">
        <v>1015650.01</v>
      </c>
      <c r="F80" s="17">
        <f t="shared" si="11"/>
        <v>9.1663614384548722E-5</v>
      </c>
      <c r="G80" s="18">
        <f t="shared" si="9"/>
        <v>-505873.83</v>
      </c>
      <c r="H80" s="19">
        <f t="shared" si="10"/>
        <v>-0.49807889038469072</v>
      </c>
      <c r="I80" s="12"/>
    </row>
    <row r="81" spans="1:9" ht="18" thickTop="1" thickBot="1" x14ac:dyDescent="0.3">
      <c r="A81" s="89"/>
      <c r="B81" s="89"/>
      <c r="C81" s="89"/>
      <c r="D81" s="51" t="s">
        <v>38</v>
      </c>
      <c r="E81" s="27" t="s">
        <v>38</v>
      </c>
      <c r="F81" s="28"/>
      <c r="G81" s="29"/>
      <c r="H81" s="45"/>
      <c r="I81" s="12"/>
    </row>
    <row r="82" spans="1:9" ht="24" customHeight="1" thickTop="1" x14ac:dyDescent="0.25">
      <c r="A82" s="80"/>
      <c r="B82" s="81"/>
      <c r="C82" s="82" t="s">
        <v>43</v>
      </c>
      <c r="D82" s="15">
        <f>D83+D91+D92+D95+D96</f>
        <v>1000923844888.5101</v>
      </c>
      <c r="E82" s="16">
        <v>977111939439.22009</v>
      </c>
      <c r="F82" s="17">
        <f>D82/D$82</f>
        <v>1</v>
      </c>
      <c r="G82" s="18">
        <f>D82-E82</f>
        <v>23811905449.290039</v>
      </c>
      <c r="H82" s="19">
        <f t="shared" ref="H82:H96" si="12">G82/E82</f>
        <v>2.436968016474762E-2</v>
      </c>
      <c r="I82" s="20"/>
    </row>
    <row r="83" spans="1:9" ht="16.5" x14ac:dyDescent="0.25">
      <c r="A83" s="100" t="s">
        <v>44</v>
      </c>
      <c r="B83" s="100"/>
      <c r="C83" s="100"/>
      <c r="D83" s="15">
        <f>SUM(D84:D90)</f>
        <v>789906058853.84009</v>
      </c>
      <c r="E83" s="16">
        <v>771027353529.42004</v>
      </c>
      <c r="F83" s="17">
        <f t="shared" ref="F83:F96" si="13">D83/D$82</f>
        <v>0.78917698173313611</v>
      </c>
      <c r="G83" s="18">
        <f>D83-E83</f>
        <v>18878705324.420044</v>
      </c>
      <c r="H83" s="19">
        <f t="shared" si="12"/>
        <v>2.4485130440576115E-2</v>
      </c>
      <c r="I83" s="20"/>
    </row>
    <row r="84" spans="1:9" ht="16.5" x14ac:dyDescent="0.25">
      <c r="A84" s="83"/>
      <c r="B84" s="83"/>
      <c r="C84" s="84" t="s">
        <v>7</v>
      </c>
      <c r="D84" s="50">
        <f>+'[2]Patrimonio 2022'!G112</f>
        <v>9481912862.1299992</v>
      </c>
      <c r="E84" s="22">
        <v>9039739032.4200001</v>
      </c>
      <c r="F84" s="23">
        <f t="shared" si="13"/>
        <v>9.4731611306414238E-3</v>
      </c>
      <c r="G84" s="24">
        <f>D84-E84</f>
        <v>442173829.70999908</v>
      </c>
      <c r="H84" s="25">
        <f t="shared" si="12"/>
        <v>4.8914446326845579E-2</v>
      </c>
      <c r="I84" s="20"/>
    </row>
    <row r="85" spans="1:9" ht="16.5" x14ac:dyDescent="0.25">
      <c r="A85" s="93" t="s">
        <v>8</v>
      </c>
      <c r="B85" s="93"/>
      <c r="C85" s="93"/>
      <c r="D85" s="50">
        <f>+'[2]Patrimonio 2022'!G113</f>
        <v>189760347725.85001</v>
      </c>
      <c r="E85" s="22">
        <v>184841740586.48001</v>
      </c>
      <c r="F85" s="23">
        <f t="shared" si="13"/>
        <v>0.18958520040751636</v>
      </c>
      <c r="G85" s="24">
        <f>D85-E85</f>
        <v>4918607139.3699951</v>
      </c>
      <c r="H85" s="25">
        <f t="shared" si="12"/>
        <v>2.6609829163931599E-2</v>
      </c>
      <c r="I85" s="20"/>
    </row>
    <row r="86" spans="1:9" ht="16.5" x14ac:dyDescent="0.25">
      <c r="A86" s="83"/>
      <c r="B86" s="83"/>
      <c r="C86" s="84" t="s">
        <v>9</v>
      </c>
      <c r="D86" s="50">
        <f>+'[2]Patrimonio 2022'!G114</f>
        <v>5413293696.6400003</v>
      </c>
      <c r="E86" s="49">
        <v>4936080039.3299999</v>
      </c>
      <c r="F86" s="23">
        <f t="shared" si="13"/>
        <v>5.4082972688526279E-3</v>
      </c>
      <c r="G86" s="24">
        <f t="shared" ref="G86:G96" si="14">D86-E86</f>
        <v>477213657.31000042</v>
      </c>
      <c r="H86" s="25">
        <f t="shared" si="12"/>
        <v>9.6678670829408828E-2</v>
      </c>
      <c r="I86" s="20"/>
    </row>
    <row r="87" spans="1:9" ht="16.5" x14ac:dyDescent="0.25">
      <c r="A87" s="93" t="s">
        <v>10</v>
      </c>
      <c r="B87" s="93"/>
      <c r="C87" s="93"/>
      <c r="D87" s="50">
        <f>+'[2]Patrimonio 2022'!G115</f>
        <v>273346806299</v>
      </c>
      <c r="E87" s="49">
        <v>267385913267.5</v>
      </c>
      <c r="F87" s="23">
        <f t="shared" si="13"/>
        <v>0.27309450933247303</v>
      </c>
      <c r="G87" s="24">
        <f t="shared" si="14"/>
        <v>5960893031.5</v>
      </c>
      <c r="H87" s="25">
        <f t="shared" si="12"/>
        <v>2.2293220157550198E-2</v>
      </c>
      <c r="I87" s="20"/>
    </row>
    <row r="88" spans="1:9" ht="16.5" x14ac:dyDescent="0.25">
      <c r="A88" s="93" t="s">
        <v>11</v>
      </c>
      <c r="B88" s="93"/>
      <c r="C88" s="93"/>
      <c r="D88" s="50">
        <f>+'[2]Patrimonio 2022'!G116</f>
        <v>135954730560.75999</v>
      </c>
      <c r="E88" s="49">
        <v>132824064601.81</v>
      </c>
      <c r="F88" s="23">
        <f t="shared" si="13"/>
        <v>0.13582924540668084</v>
      </c>
      <c r="G88" s="24">
        <f t="shared" si="14"/>
        <v>3130665958.9499969</v>
      </c>
      <c r="H88" s="25">
        <f t="shared" si="12"/>
        <v>2.3570020751400311E-2</v>
      </c>
      <c r="I88" s="20"/>
    </row>
    <row r="89" spans="1:9" ht="16.5" x14ac:dyDescent="0.25">
      <c r="A89" s="93" t="s">
        <v>12</v>
      </c>
      <c r="B89" s="93"/>
      <c r="C89" s="93"/>
      <c r="D89" s="50">
        <f>+'[2]Patrimonio 2022'!G117</f>
        <v>7833362390.1400003</v>
      </c>
      <c r="E89" s="49">
        <v>7655054572.8699999</v>
      </c>
      <c r="F89" s="23">
        <f t="shared" si="13"/>
        <v>7.8261322578567754E-3</v>
      </c>
      <c r="G89" s="24">
        <f t="shared" si="14"/>
        <v>178307817.27000046</v>
      </c>
      <c r="H89" s="25">
        <f t="shared" si="12"/>
        <v>2.3292821177517752E-2</v>
      </c>
      <c r="I89" s="20"/>
    </row>
    <row r="90" spans="1:9" ht="16.5" x14ac:dyDescent="0.25">
      <c r="A90" s="93" t="s">
        <v>13</v>
      </c>
      <c r="B90" s="93"/>
      <c r="C90" s="93"/>
      <c r="D90" s="50">
        <f>+'[2]Patrimonio 2022'!G118</f>
        <v>168115605319.32001</v>
      </c>
      <c r="E90" s="49">
        <v>164344761429.01001</v>
      </c>
      <c r="F90" s="23">
        <f t="shared" si="13"/>
        <v>0.16796043592911497</v>
      </c>
      <c r="G90" s="24">
        <f t="shared" si="14"/>
        <v>3770843890.3099976</v>
      </c>
      <c r="H90" s="25">
        <f t="shared" si="12"/>
        <v>2.294471608052346E-2</v>
      </c>
      <c r="I90" s="20"/>
    </row>
    <row r="91" spans="1:9" ht="16.5" x14ac:dyDescent="0.25">
      <c r="A91" s="100" t="s">
        <v>29</v>
      </c>
      <c r="B91" s="100"/>
      <c r="C91" s="100"/>
      <c r="D91" s="15">
        <f>+'[2]Patrimonio 2022'!G125</f>
        <v>58052723126.029999</v>
      </c>
      <c r="E91" s="16">
        <v>56448616765.690002</v>
      </c>
      <c r="F91" s="17">
        <f t="shared" si="13"/>
        <v>5.7999140916156627E-2</v>
      </c>
      <c r="G91" s="18">
        <f t="shared" si="14"/>
        <v>1604106360.3399963</v>
      </c>
      <c r="H91" s="19">
        <f t="shared" si="12"/>
        <v>2.8417106605081371E-2</v>
      </c>
      <c r="I91" s="20"/>
    </row>
    <row r="92" spans="1:9" ht="16.5" x14ac:dyDescent="0.25">
      <c r="A92" s="100" t="s">
        <v>14</v>
      </c>
      <c r="B92" s="100"/>
      <c r="C92" s="100"/>
      <c r="D92" s="15">
        <f>+'[2]Patrimonio 2022'!G122</f>
        <v>44600096153.979996</v>
      </c>
      <c r="E92" s="16">
        <v>44500173987.919998</v>
      </c>
      <c r="F92" s="17">
        <f t="shared" si="13"/>
        <v>4.4558930613695057E-2</v>
      </c>
      <c r="G92" s="18">
        <f t="shared" si="14"/>
        <v>99922166.059997559</v>
      </c>
      <c r="H92" s="19">
        <f t="shared" si="12"/>
        <v>2.245433154646146E-3</v>
      </c>
      <c r="I92" s="20"/>
    </row>
    <row r="93" spans="1:9" ht="16.5" x14ac:dyDescent="0.25">
      <c r="A93" s="100" t="s">
        <v>45</v>
      </c>
      <c r="B93" s="100"/>
      <c r="C93" s="100"/>
      <c r="D93" s="50">
        <f>+'[2]Patrimonio 2022'!G123</f>
        <v>25391735969.619999</v>
      </c>
      <c r="E93" s="49">
        <v>25341760246.419998</v>
      </c>
      <c r="F93" s="23">
        <f t="shared" si="13"/>
        <v>2.5368299595708309E-2</v>
      </c>
      <c r="G93" s="24">
        <f t="shared" si="14"/>
        <v>49975723.200000763</v>
      </c>
      <c r="H93" s="25">
        <f t="shared" si="12"/>
        <v>1.9720699238743992E-3</v>
      </c>
      <c r="I93" s="20"/>
    </row>
    <row r="94" spans="1:9" ht="16.5" x14ac:dyDescent="0.25">
      <c r="A94" s="100" t="s">
        <v>46</v>
      </c>
      <c r="B94" s="100"/>
      <c r="C94" s="100"/>
      <c r="D94" s="50">
        <f>+'[2]Patrimonio 2022'!G124</f>
        <v>19208360184.360001</v>
      </c>
      <c r="E94" s="49">
        <v>19158413741.5</v>
      </c>
      <c r="F94" s="23">
        <f t="shared" si="13"/>
        <v>1.9190631017986751E-2</v>
      </c>
      <c r="G94" s="24">
        <f t="shared" si="14"/>
        <v>49946442.86000061</v>
      </c>
      <c r="H94" s="25">
        <f t="shared" si="12"/>
        <v>2.6070239182594285E-3</v>
      </c>
      <c r="I94" s="20"/>
    </row>
    <row r="95" spans="1:9" ht="18" x14ac:dyDescent="0.25">
      <c r="A95" s="100" t="s">
        <v>47</v>
      </c>
      <c r="B95" s="100"/>
      <c r="C95" s="100"/>
      <c r="D95" s="15">
        <f>+'[2]Patrimonio 2022'!G126</f>
        <v>108276706891.60001</v>
      </c>
      <c r="E95" s="16">
        <v>105042031904.81</v>
      </c>
      <c r="F95" s="17">
        <f t="shared" si="13"/>
        <v>0.10817676833711622</v>
      </c>
      <c r="G95" s="18">
        <f t="shared" si="14"/>
        <v>3234674986.7900085</v>
      </c>
      <c r="H95" s="19">
        <f t="shared" si="12"/>
        <v>3.0794101448087936E-2</v>
      </c>
      <c r="I95" s="20"/>
    </row>
    <row r="96" spans="1:9" ht="18.75" thickBot="1" x14ac:dyDescent="0.3">
      <c r="A96" s="100" t="s">
        <v>48</v>
      </c>
      <c r="B96" s="100"/>
      <c r="C96" s="100"/>
      <c r="D96" s="15">
        <f>+'[2]Patrimonio 2022'!G119</f>
        <v>88259863.060000002</v>
      </c>
      <c r="E96" s="16">
        <v>93763251.379999995</v>
      </c>
      <c r="F96" s="17">
        <f t="shared" si="13"/>
        <v>8.8178399895979105E-5</v>
      </c>
      <c r="G96" s="18">
        <f t="shared" si="14"/>
        <v>-5503388.3199999928</v>
      </c>
      <c r="H96" s="19">
        <f t="shared" si="12"/>
        <v>-5.8694512391598688E-2</v>
      </c>
      <c r="I96" s="20"/>
    </row>
    <row r="97" spans="1:9" ht="18" thickTop="1" thickBot="1" x14ac:dyDescent="0.3">
      <c r="A97" s="89"/>
      <c r="B97" s="89"/>
      <c r="C97" s="89"/>
      <c r="D97" s="52"/>
      <c r="E97" s="27"/>
      <c r="F97" s="44"/>
      <c r="G97" s="29"/>
      <c r="H97" s="45"/>
      <c r="I97" s="20"/>
    </row>
    <row r="98" spans="1:9" ht="19.5" customHeight="1" thickTop="1" x14ac:dyDescent="0.25">
      <c r="A98" s="80"/>
      <c r="B98" s="81"/>
      <c r="C98" s="82" t="s">
        <v>49</v>
      </c>
      <c r="D98" s="53"/>
      <c r="E98" s="54"/>
      <c r="F98" s="55"/>
      <c r="G98" s="24"/>
      <c r="H98" s="56"/>
      <c r="I98" s="20"/>
    </row>
    <row r="99" spans="1:9" ht="18" x14ac:dyDescent="0.25">
      <c r="A99" s="100" t="s">
        <v>50</v>
      </c>
      <c r="B99" s="100"/>
      <c r="C99" s="100"/>
      <c r="D99" s="57">
        <f>+'[2]Rentabilidad 2022'!F97</f>
        <v>7.9314446396314492E-2</v>
      </c>
      <c r="E99" s="42">
        <v>9.3627577213187013E-2</v>
      </c>
      <c r="F99" s="55" t="s">
        <v>24</v>
      </c>
      <c r="G99" s="40">
        <f>D99-E99</f>
        <v>-1.4313130816872521E-2</v>
      </c>
      <c r="H99" s="58">
        <f t="shared" ref="H99:H109" si="15">G99/E99</f>
        <v>-0.15287302355674523</v>
      </c>
      <c r="I99" s="20"/>
    </row>
    <row r="100" spans="1:9" ht="16.5" x14ac:dyDescent="0.25">
      <c r="A100" s="83"/>
      <c r="B100" s="83"/>
      <c r="C100" s="84" t="s">
        <v>7</v>
      </c>
      <c r="D100" s="59">
        <f>+'[2]Rentabilidad 2022'!F85</f>
        <v>9.8008539883265092E-2</v>
      </c>
      <c r="E100" s="60">
        <v>0.11397728953569362</v>
      </c>
      <c r="F100" s="55" t="s">
        <v>24</v>
      </c>
      <c r="G100" s="61">
        <f>D100-E100</f>
        <v>-1.5968749652428532E-2</v>
      </c>
      <c r="H100" s="25">
        <f t="shared" si="15"/>
        <v>-0.14010466223122187</v>
      </c>
      <c r="I100" s="20"/>
    </row>
    <row r="101" spans="1:9" ht="16.5" x14ac:dyDescent="0.25">
      <c r="A101" s="93" t="s">
        <v>8</v>
      </c>
      <c r="B101" s="93"/>
      <c r="C101" s="93"/>
      <c r="D101" s="59">
        <f>+'[2]Rentabilidad 2022'!F86</f>
        <v>9.2261781800756074E-2</v>
      </c>
      <c r="E101" s="62">
        <v>0.10761454580919994</v>
      </c>
      <c r="F101" s="55" t="s">
        <v>24</v>
      </c>
      <c r="G101" s="61">
        <f>D101-E101</f>
        <v>-1.5352764008443862E-2</v>
      </c>
      <c r="H101" s="25">
        <f t="shared" si="15"/>
        <v>-0.14266439441805792</v>
      </c>
      <c r="I101" s="20"/>
    </row>
    <row r="102" spans="1:9" ht="16.5" x14ac:dyDescent="0.25">
      <c r="A102" s="83"/>
      <c r="B102" s="83"/>
      <c r="C102" s="84" t="s">
        <v>9</v>
      </c>
      <c r="D102" s="59">
        <f>+'[2]Rentabilidad 2022'!F87</f>
        <v>9.1238047994250948E-2</v>
      </c>
      <c r="E102" s="60">
        <v>0.10501604427935263</v>
      </c>
      <c r="F102" s="55" t="s">
        <v>24</v>
      </c>
      <c r="G102" s="61">
        <f t="shared" ref="G102:G110" si="16">D102-E102</f>
        <v>-1.3777996285101679E-2</v>
      </c>
      <c r="H102" s="56">
        <f t="shared" si="15"/>
        <v>-0.13119896468820424</v>
      </c>
      <c r="I102" s="20"/>
    </row>
    <row r="103" spans="1:9" ht="16.5" x14ac:dyDescent="0.25">
      <c r="A103" s="93" t="s">
        <v>10</v>
      </c>
      <c r="B103" s="93"/>
      <c r="C103" s="93"/>
      <c r="D103" s="59">
        <f>+'[2]Rentabilidad 2022'!F88</f>
        <v>6.8229429061780422E-2</v>
      </c>
      <c r="E103" s="60">
        <v>8.5027514118343639E-2</v>
      </c>
      <c r="F103" s="55" t="s">
        <v>24</v>
      </c>
      <c r="G103" s="61">
        <f t="shared" si="16"/>
        <v>-1.6798085056563217E-2</v>
      </c>
      <c r="H103" s="56">
        <f t="shared" si="15"/>
        <v>-0.19756058060433448</v>
      </c>
      <c r="I103" s="20"/>
    </row>
    <row r="104" spans="1:9" ht="16.5" x14ac:dyDescent="0.25">
      <c r="A104" s="93" t="s">
        <v>11</v>
      </c>
      <c r="B104" s="93"/>
      <c r="C104" s="93"/>
      <c r="D104" s="59">
        <f>+'[2]Rentabilidad 2022'!F89</f>
        <v>7.9942296642503186E-2</v>
      </c>
      <c r="E104" s="60">
        <v>9.5167918447998989E-2</v>
      </c>
      <c r="F104" s="55" t="s">
        <v>24</v>
      </c>
      <c r="G104" s="61">
        <f t="shared" si="16"/>
        <v>-1.5225621805495804E-2</v>
      </c>
      <c r="H104" s="56">
        <f t="shared" si="15"/>
        <v>-0.15998691632427881</v>
      </c>
      <c r="I104" s="20"/>
    </row>
    <row r="105" spans="1:9" ht="16.5" x14ac:dyDescent="0.25">
      <c r="A105" s="93" t="s">
        <v>12</v>
      </c>
      <c r="B105" s="93"/>
      <c r="C105" s="93"/>
      <c r="D105" s="59">
        <f>+'[2]Rentabilidad 2022'!F90</f>
        <v>6.3148563026199866E-2</v>
      </c>
      <c r="E105" s="60">
        <v>7.8379996188803869E-2</v>
      </c>
      <c r="F105" s="55" t="s">
        <v>24</v>
      </c>
      <c r="G105" s="61">
        <f t="shared" si="16"/>
        <v>-1.5231433162604002E-2</v>
      </c>
      <c r="H105" s="56">
        <f t="shared" si="15"/>
        <v>-0.19432806715011966</v>
      </c>
      <c r="I105" s="20"/>
    </row>
    <row r="106" spans="1:9" ht="16.5" x14ac:dyDescent="0.25">
      <c r="A106" s="93" t="s">
        <v>13</v>
      </c>
      <c r="B106" s="93"/>
      <c r="C106" s="93"/>
      <c r="D106" s="59">
        <f>+'[2]Rentabilidad 2022'!F91</f>
        <v>6.1124017214693627E-2</v>
      </c>
      <c r="E106" s="60">
        <v>7.9374752568673212E-2</v>
      </c>
      <c r="F106" s="55" t="s">
        <v>24</v>
      </c>
      <c r="G106" s="61">
        <f t="shared" si="16"/>
        <v>-1.8250735353979586E-2</v>
      </c>
      <c r="H106" s="56">
        <f t="shared" si="15"/>
        <v>-0.22993124089664996</v>
      </c>
      <c r="I106" s="20"/>
    </row>
    <row r="107" spans="1:9" ht="16.5" x14ac:dyDescent="0.25">
      <c r="A107" s="93" t="s">
        <v>29</v>
      </c>
      <c r="B107" s="93"/>
      <c r="C107" s="93"/>
      <c r="D107" s="59">
        <f>+'[2]Rentabilidad 2022'!F95</f>
        <v>9.9695582594572021E-2</v>
      </c>
      <c r="E107" s="60">
        <v>0.11440694340293887</v>
      </c>
      <c r="F107" s="55" t="s">
        <v>24</v>
      </c>
      <c r="G107" s="61">
        <f t="shared" si="16"/>
        <v>-1.4711360808366852E-2</v>
      </c>
      <c r="H107" s="56">
        <f t="shared" si="15"/>
        <v>-0.1285880067309704</v>
      </c>
      <c r="I107" s="20"/>
    </row>
    <row r="108" spans="1:9" ht="16.5" x14ac:dyDescent="0.25">
      <c r="A108" s="93" t="s">
        <v>45</v>
      </c>
      <c r="B108" s="93"/>
      <c r="C108" s="93"/>
      <c r="D108" s="59">
        <f>+'[2]Rentabilidad 2022'!F93</f>
        <v>8.6698434160950022E-2</v>
      </c>
      <c r="E108" s="60">
        <v>9.7865435862909411E-2</v>
      </c>
      <c r="F108" s="55" t="s">
        <v>24</v>
      </c>
      <c r="G108" s="61">
        <f t="shared" si="16"/>
        <v>-1.1167001701959389E-2</v>
      </c>
      <c r="H108" s="56">
        <f t="shared" si="15"/>
        <v>-0.11410567585477475</v>
      </c>
      <c r="I108" s="20"/>
    </row>
    <row r="109" spans="1:9" ht="16.5" x14ac:dyDescent="0.25">
      <c r="A109" s="93" t="s">
        <v>46</v>
      </c>
      <c r="B109" s="93"/>
      <c r="C109" s="93"/>
      <c r="D109" s="59">
        <f>+'[2]Rentabilidad 2022'!F94</f>
        <v>9.0251887874589945E-2</v>
      </c>
      <c r="E109" s="60">
        <v>0.1133316847660668</v>
      </c>
      <c r="F109" s="55" t="s">
        <v>24</v>
      </c>
      <c r="G109" s="61">
        <f t="shared" si="16"/>
        <v>-2.307979689147685E-2</v>
      </c>
      <c r="H109" s="56">
        <f t="shared" si="15"/>
        <v>-0.20364822899365639</v>
      </c>
      <c r="I109" s="20"/>
    </row>
    <row r="110" spans="1:9" ht="18.75" thickBot="1" x14ac:dyDescent="0.3">
      <c r="A110" s="93" t="s">
        <v>51</v>
      </c>
      <c r="B110" s="93"/>
      <c r="C110" s="93"/>
      <c r="D110" s="59">
        <f>+'[2]Rentabilidad 2022'!F96</f>
        <v>9.64E-2</v>
      </c>
      <c r="E110" s="60">
        <v>9.4299999999999995E-2</v>
      </c>
      <c r="F110" s="55" t="s">
        <v>24</v>
      </c>
      <c r="G110" s="61">
        <f t="shared" si="16"/>
        <v>2.1000000000000046E-3</v>
      </c>
      <c r="H110" s="56">
        <f>G110/E110</f>
        <v>2.2269353128313941E-2</v>
      </c>
      <c r="I110" s="20"/>
    </row>
    <row r="111" spans="1:9" ht="18" thickTop="1" thickBot="1" x14ac:dyDescent="0.3">
      <c r="A111" s="89"/>
      <c r="B111" s="89"/>
      <c r="C111" s="89"/>
      <c r="D111" s="52"/>
      <c r="E111" s="27"/>
      <c r="F111" s="44"/>
      <c r="G111" s="29"/>
      <c r="H111" s="45"/>
      <c r="I111" s="20"/>
    </row>
    <row r="112" spans="1:9" ht="17.25" thickTop="1" x14ac:dyDescent="0.25">
      <c r="A112" s="80"/>
      <c r="B112" s="81"/>
      <c r="C112" s="82" t="s">
        <v>52</v>
      </c>
      <c r="D112" s="53"/>
      <c r="E112" s="54"/>
      <c r="F112" s="55"/>
      <c r="G112" s="24"/>
      <c r="H112" s="25"/>
      <c r="I112" s="20"/>
    </row>
    <row r="113" spans="1:9" ht="16.5" x14ac:dyDescent="0.25">
      <c r="A113" s="104" t="s">
        <v>53</v>
      </c>
      <c r="B113" s="104"/>
      <c r="C113" s="104"/>
      <c r="D113" s="50">
        <f>+'[2]Beneficios 2022'!B10</f>
        <v>21779</v>
      </c>
      <c r="E113" s="49">
        <v>21341</v>
      </c>
      <c r="F113" s="55" t="s">
        <v>24</v>
      </c>
      <c r="G113" s="24">
        <f>D113-E113</f>
        <v>438</v>
      </c>
      <c r="H113" s="56">
        <f>G113/E113</f>
        <v>2.0523874232697623E-2</v>
      </c>
      <c r="I113" s="20"/>
    </row>
    <row r="114" spans="1:9" ht="16.5" x14ac:dyDescent="0.25">
      <c r="A114" s="104" t="s">
        <v>54</v>
      </c>
      <c r="B114" s="104"/>
      <c r="C114" s="104"/>
      <c r="D114" s="50">
        <f>+'[2]Beneficios 2022'!C10</f>
        <v>14531</v>
      </c>
      <c r="E114" s="49">
        <v>14243</v>
      </c>
      <c r="F114" s="55" t="s">
        <v>24</v>
      </c>
      <c r="G114" s="24">
        <f>D114-E114</f>
        <v>288</v>
      </c>
      <c r="H114" s="25">
        <f>G114/E114</f>
        <v>2.0220459172927051E-2</v>
      </c>
      <c r="I114" s="20"/>
    </row>
    <row r="115" spans="1:9" ht="17.25" thickBot="1" x14ac:dyDescent="0.3">
      <c r="A115" s="92"/>
      <c r="B115" s="92"/>
      <c r="C115" s="92"/>
      <c r="D115" s="53"/>
      <c r="E115" s="22"/>
      <c r="F115" s="55"/>
      <c r="G115" s="24"/>
      <c r="H115" s="25"/>
      <c r="I115" s="20"/>
    </row>
    <row r="116" spans="1:9" ht="18" thickTop="1" thickBot="1" x14ac:dyDescent="0.3">
      <c r="A116" s="80"/>
      <c r="B116" s="81"/>
      <c r="C116" s="82" t="s">
        <v>55</v>
      </c>
      <c r="D116" s="52"/>
      <c r="E116" s="63"/>
      <c r="F116" s="64"/>
      <c r="G116" s="29"/>
      <c r="H116" s="30"/>
      <c r="I116" s="20"/>
    </row>
    <row r="117" spans="1:9" ht="17.25" thickTop="1" x14ac:dyDescent="0.25">
      <c r="A117" s="104" t="s">
        <v>53</v>
      </c>
      <c r="B117" s="104"/>
      <c r="C117" s="104"/>
      <c r="D117" s="50">
        <f>+'[2]Beneficios 2022'!F10</f>
        <v>32667</v>
      </c>
      <c r="E117" s="49">
        <v>31577</v>
      </c>
      <c r="F117" s="55" t="s">
        <v>24</v>
      </c>
      <c r="G117" s="24">
        <f>D117-E117</f>
        <v>1090</v>
      </c>
      <c r="H117" s="25">
        <f>G117/E117</f>
        <v>3.4518795325711754E-2</v>
      </c>
      <c r="I117" s="20"/>
    </row>
    <row r="118" spans="1:9" ht="16.5" x14ac:dyDescent="0.25">
      <c r="A118" s="104" t="s">
        <v>54</v>
      </c>
      <c r="B118" s="104"/>
      <c r="C118" s="104"/>
      <c r="D118" s="50">
        <f>+'[2]Beneficios 2022'!G10</f>
        <v>12302</v>
      </c>
      <c r="E118" s="49">
        <v>11995</v>
      </c>
      <c r="F118" s="55" t="s">
        <v>24</v>
      </c>
      <c r="G118" s="24">
        <f>D118-E118</f>
        <v>307</v>
      </c>
      <c r="H118" s="25">
        <f>G118/E118</f>
        <v>2.55939974989579E-2</v>
      </c>
      <c r="I118" s="20"/>
    </row>
    <row r="119" spans="1:9" ht="17.25" thickBot="1" x14ac:dyDescent="0.3">
      <c r="A119" s="89"/>
      <c r="B119" s="89"/>
      <c r="C119" s="89"/>
      <c r="D119" s="65"/>
      <c r="E119" s="54"/>
      <c r="F119" s="66"/>
      <c r="G119" s="66"/>
      <c r="H119" s="56"/>
      <c r="I119" s="20"/>
    </row>
    <row r="120" spans="1:9" ht="18" thickTop="1" thickBot="1" x14ac:dyDescent="0.3">
      <c r="A120" s="80"/>
      <c r="B120" s="81"/>
      <c r="C120" s="82" t="s">
        <v>56</v>
      </c>
      <c r="D120" s="67"/>
      <c r="E120" s="63"/>
      <c r="F120" s="64"/>
      <c r="G120" s="29"/>
      <c r="H120" s="30"/>
      <c r="I120" s="20"/>
    </row>
    <row r="121" spans="1:9" ht="17.25" thickTop="1" x14ac:dyDescent="0.25">
      <c r="A121" s="104" t="s">
        <v>57</v>
      </c>
      <c r="B121" s="104"/>
      <c r="C121" s="104"/>
      <c r="D121" s="50">
        <f>'[2]Beneficios 2022'!B27</f>
        <v>201800</v>
      </c>
      <c r="E121" s="49">
        <v>197006</v>
      </c>
      <c r="F121" s="55" t="s">
        <v>24</v>
      </c>
      <c r="G121" s="24">
        <f>D121-E121</f>
        <v>4794</v>
      </c>
      <c r="H121" s="25">
        <f>G121/E121</f>
        <v>2.4334284234997918E-2</v>
      </c>
      <c r="I121" s="20"/>
    </row>
    <row r="122" spans="1:9" ht="16.5" x14ac:dyDescent="0.25">
      <c r="A122" s="104" t="s">
        <v>58</v>
      </c>
      <c r="B122" s="104"/>
      <c r="C122" s="104"/>
      <c r="D122" s="50">
        <v>40</v>
      </c>
      <c r="E122" s="49">
        <v>39</v>
      </c>
      <c r="F122" s="55" t="s">
        <v>24</v>
      </c>
      <c r="G122" s="24">
        <f>D122-E122</f>
        <v>1</v>
      </c>
      <c r="H122" s="25">
        <f>G122/E122</f>
        <v>2.564102564102564E-2</v>
      </c>
      <c r="I122" s="20"/>
    </row>
    <row r="123" spans="1:9" ht="16.5" x14ac:dyDescent="0.25">
      <c r="A123" s="104" t="s">
        <v>59</v>
      </c>
      <c r="B123" s="104"/>
      <c r="C123" s="104"/>
      <c r="D123" s="50">
        <f>'[2]Beneficios 2022'!D27</f>
        <v>191250</v>
      </c>
      <c r="E123" s="49">
        <v>186480</v>
      </c>
      <c r="F123" s="55" t="s">
        <v>24</v>
      </c>
      <c r="G123" s="24">
        <f>D123-E123</f>
        <v>4770</v>
      </c>
      <c r="H123" s="25">
        <f>G123/E123</f>
        <v>2.557915057915058E-2</v>
      </c>
      <c r="I123" s="20"/>
    </row>
    <row r="124" spans="1:9" ht="16.5" x14ac:dyDescent="0.25">
      <c r="A124" s="104" t="s">
        <v>60</v>
      </c>
      <c r="B124" s="104"/>
      <c r="C124" s="104"/>
      <c r="D124" s="50">
        <f>+'[2]Beneficios 2022'!E27</f>
        <v>37174047404.82</v>
      </c>
      <c r="E124" s="49">
        <v>35838846031.659996</v>
      </c>
      <c r="F124" s="55" t="s">
        <v>24</v>
      </c>
      <c r="G124" s="24">
        <f>D124-E124</f>
        <v>1335201373.1600037</v>
      </c>
      <c r="H124" s="25">
        <f>G124/E124</f>
        <v>3.7255702150133081E-2</v>
      </c>
      <c r="I124" s="12"/>
    </row>
    <row r="125" spans="1:9" ht="15.75" customHeight="1" thickBot="1" x14ac:dyDescent="0.25">
      <c r="A125" s="68" t="s">
        <v>61</v>
      </c>
      <c r="B125" s="69"/>
      <c r="C125" s="69"/>
      <c r="D125" s="69"/>
      <c r="E125" s="69"/>
      <c r="F125" s="69"/>
      <c r="G125" s="69"/>
      <c r="H125" s="70"/>
      <c r="I125" s="71"/>
    </row>
    <row r="126" spans="1:9" ht="15.75" customHeight="1" thickTop="1" thickBot="1" x14ac:dyDescent="0.25">
      <c r="A126" s="72" t="s">
        <v>62</v>
      </c>
      <c r="B126" s="69"/>
      <c r="C126" s="69"/>
      <c r="D126" s="69"/>
      <c r="E126" s="73"/>
      <c r="F126" s="69"/>
      <c r="G126" s="69"/>
      <c r="H126" s="70"/>
      <c r="I126" s="71"/>
    </row>
    <row r="127" spans="1:9" ht="15.75" customHeight="1" thickTop="1" x14ac:dyDescent="0.2">
      <c r="A127" s="106" t="s">
        <v>63</v>
      </c>
      <c r="B127" s="106"/>
      <c r="C127" s="106"/>
      <c r="D127" s="106"/>
      <c r="E127" s="106"/>
      <c r="F127" s="106"/>
      <c r="G127" s="106"/>
      <c r="H127" s="106"/>
      <c r="I127" s="71"/>
    </row>
    <row r="128" spans="1:9" ht="15.75" customHeight="1" x14ac:dyDescent="0.2">
      <c r="A128" s="106" t="s">
        <v>64</v>
      </c>
      <c r="B128" s="106"/>
      <c r="C128" s="106"/>
      <c r="D128" s="106"/>
      <c r="E128" s="106"/>
      <c r="F128" s="106"/>
      <c r="G128" s="106"/>
      <c r="H128" s="106"/>
      <c r="I128" s="74"/>
    </row>
    <row r="129" spans="1:9" ht="18" customHeight="1" x14ac:dyDescent="0.2">
      <c r="A129" s="105" t="s">
        <v>65</v>
      </c>
      <c r="B129" s="105"/>
      <c r="C129" s="105"/>
      <c r="D129" s="105"/>
      <c r="E129" s="105"/>
      <c r="F129" s="105"/>
      <c r="G129" s="105"/>
      <c r="H129" s="105"/>
      <c r="I129" s="75"/>
    </row>
    <row r="130" spans="1:9" ht="24.95" customHeight="1" x14ac:dyDescent="0.2">
      <c r="A130" s="107" t="s">
        <v>74</v>
      </c>
      <c r="B130" s="107"/>
      <c r="C130" s="107"/>
      <c r="D130" s="107"/>
      <c r="E130" s="107"/>
      <c r="F130" s="107"/>
      <c r="G130" s="107"/>
      <c r="H130" s="107"/>
      <c r="I130" s="76"/>
    </row>
    <row r="131" spans="1:9" ht="15.75" customHeight="1" x14ac:dyDescent="0.2">
      <c r="A131" s="107" t="s">
        <v>66</v>
      </c>
      <c r="B131" s="107"/>
      <c r="C131" s="107"/>
      <c r="D131" s="107"/>
      <c r="E131" s="107"/>
      <c r="F131" s="107"/>
      <c r="G131" s="107"/>
      <c r="H131" s="107"/>
      <c r="I131" s="74"/>
    </row>
    <row r="132" spans="1:9" ht="15.75" customHeight="1" x14ac:dyDescent="0.2">
      <c r="A132" s="107" t="s">
        <v>67</v>
      </c>
      <c r="B132" s="107"/>
      <c r="C132" s="107"/>
      <c r="D132" s="107"/>
      <c r="E132" s="107"/>
      <c r="F132" s="107"/>
      <c r="G132" s="107"/>
      <c r="H132" s="107"/>
      <c r="I132" s="74"/>
    </row>
    <row r="133" spans="1:9" ht="18" customHeight="1" x14ac:dyDescent="0.2">
      <c r="A133" s="105" t="s">
        <v>68</v>
      </c>
      <c r="B133" s="105"/>
      <c r="C133" s="105"/>
      <c r="D133" s="105"/>
      <c r="E133" s="105"/>
      <c r="F133" s="105"/>
      <c r="G133" s="105"/>
      <c r="H133" s="105"/>
      <c r="I133" s="74"/>
    </row>
    <row r="134" spans="1:9" ht="22.5" customHeight="1" x14ac:dyDescent="0.2">
      <c r="A134" s="105" t="s">
        <v>69</v>
      </c>
      <c r="B134" s="105"/>
      <c r="C134" s="105"/>
      <c r="D134" s="105"/>
      <c r="E134" s="105"/>
      <c r="F134" s="105"/>
      <c r="G134" s="105"/>
      <c r="H134" s="105"/>
      <c r="I134" s="74"/>
    </row>
    <row r="135" spans="1:9" ht="20.25" customHeight="1" x14ac:dyDescent="0.2">
      <c r="A135" s="105" t="s">
        <v>70</v>
      </c>
      <c r="B135" s="105"/>
      <c r="C135" s="105"/>
      <c r="D135" s="105"/>
      <c r="E135" s="105"/>
      <c r="F135" s="105"/>
      <c r="G135" s="105"/>
      <c r="H135" s="105"/>
      <c r="I135" s="74"/>
    </row>
    <row r="136" spans="1:9" ht="15.75" customHeight="1" x14ac:dyDescent="0.2">
      <c r="A136" s="105" t="s">
        <v>71</v>
      </c>
      <c r="B136" s="105"/>
      <c r="C136" s="105"/>
      <c r="D136" s="105"/>
      <c r="E136" s="105"/>
      <c r="F136" s="105"/>
      <c r="G136" s="105"/>
      <c r="H136" s="105"/>
      <c r="I136" s="74"/>
    </row>
    <row r="137" spans="1:9" ht="13.5" customHeight="1" x14ac:dyDescent="0.2">
      <c r="A137" s="105" t="s">
        <v>72</v>
      </c>
      <c r="B137" s="105"/>
      <c r="C137" s="105"/>
      <c r="D137" s="105"/>
      <c r="E137" s="105"/>
      <c r="F137" s="105"/>
      <c r="G137" s="105"/>
      <c r="H137" s="77"/>
      <c r="I137" s="74"/>
    </row>
    <row r="138" spans="1:9" ht="15" customHeight="1" x14ac:dyDescent="0.2">
      <c r="A138" s="78" t="s">
        <v>73</v>
      </c>
    </row>
    <row r="139" spans="1:9" ht="15" customHeight="1" x14ac:dyDescent="0.2">
      <c r="A139" s="79"/>
    </row>
  </sheetData>
  <mergeCells count="72">
    <mergeCell ref="A137:G137"/>
    <mergeCell ref="A124:C124"/>
    <mergeCell ref="A127:H127"/>
    <mergeCell ref="A128:H128"/>
    <mergeCell ref="A129:H129"/>
    <mergeCell ref="A130:H130"/>
    <mergeCell ref="A131:H131"/>
    <mergeCell ref="A132:H132"/>
    <mergeCell ref="A133:H133"/>
    <mergeCell ref="A134:H134"/>
    <mergeCell ref="A135:H135"/>
    <mergeCell ref="A136:H136"/>
    <mergeCell ref="A123:C123"/>
    <mergeCell ref="A106:C106"/>
    <mergeCell ref="A107:C107"/>
    <mergeCell ref="A108:C108"/>
    <mergeCell ref="A109:C109"/>
    <mergeCell ref="A110:C110"/>
    <mergeCell ref="A113:C113"/>
    <mergeCell ref="A114:C114"/>
    <mergeCell ref="A117:C117"/>
    <mergeCell ref="A118:C118"/>
    <mergeCell ref="A121:C121"/>
    <mergeCell ref="A122:C122"/>
    <mergeCell ref="A105:C105"/>
    <mergeCell ref="A90:C90"/>
    <mergeCell ref="A91:C91"/>
    <mergeCell ref="A92:C92"/>
    <mergeCell ref="A93:C93"/>
    <mergeCell ref="A94:C94"/>
    <mergeCell ref="A95:C95"/>
    <mergeCell ref="A96:C96"/>
    <mergeCell ref="A99:C99"/>
    <mergeCell ref="A101:C101"/>
    <mergeCell ref="A103:C103"/>
    <mergeCell ref="A104:C104"/>
    <mergeCell ref="A89:C89"/>
    <mergeCell ref="A68:C68"/>
    <mergeCell ref="A69:C69"/>
    <mergeCell ref="A72:C72"/>
    <mergeCell ref="A74:C74"/>
    <mergeCell ref="A75:C75"/>
    <mergeCell ref="A76:C76"/>
    <mergeCell ref="A79:C79"/>
    <mergeCell ref="A83:C83"/>
    <mergeCell ref="A85:C85"/>
    <mergeCell ref="A87:C87"/>
    <mergeCell ref="A88:C88"/>
    <mergeCell ref="A67:C67"/>
    <mergeCell ref="A49:C49"/>
    <mergeCell ref="A50:C50"/>
    <mergeCell ref="A51:C51"/>
    <mergeCell ref="A56:C56"/>
    <mergeCell ref="A57:C57"/>
    <mergeCell ref="A58:C58"/>
    <mergeCell ref="A59:C59"/>
    <mergeCell ref="A60:C60"/>
    <mergeCell ref="A61:C61"/>
    <mergeCell ref="A63:C63"/>
    <mergeCell ref="A64:C64"/>
    <mergeCell ref="A48:C48"/>
    <mergeCell ref="D6:D7"/>
    <mergeCell ref="E6:E7"/>
    <mergeCell ref="F6:F7"/>
    <mergeCell ref="G6:H6"/>
    <mergeCell ref="A9:C9"/>
    <mergeCell ref="A24:C24"/>
    <mergeCell ref="A39:C39"/>
    <mergeCell ref="A40:C40"/>
    <mergeCell ref="A43:C43"/>
    <mergeCell ref="A45:C45"/>
    <mergeCell ref="A47:C47"/>
  </mergeCells>
  <printOptions horizontalCentered="1" verticalCentered="1"/>
  <pageMargins left="0.70866141732283472" right="0.70866141732283472" top="0" bottom="0" header="0.31496062992125984" footer="0.31496062992125984"/>
  <pageSetup paperSize="5" scale="35" orientation="portrait" horizontalDpi="1200" verticalDpi="1200" r:id="rId1"/>
  <rowBreaks count="1" manualBreakCount="1">
    <brk id="143" max="7"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4983F033EC1A74591962596A1C6179F" ma:contentTypeVersion="16" ma:contentTypeDescription="Crear nuevo documento." ma:contentTypeScope="" ma:versionID="833456873f7c6abc4df94d0407d57c09">
  <xsd:schema xmlns:xsd="http://www.w3.org/2001/XMLSchema" xmlns:xs="http://www.w3.org/2001/XMLSchema" xmlns:p="http://schemas.microsoft.com/office/2006/metadata/properties" xmlns:ns2="244e2f5b-9846-4671-8ae8-9e2b684eca7d" xmlns:ns3="28489dc2-50cf-493e-a704-cb1420394a7d" targetNamespace="http://schemas.microsoft.com/office/2006/metadata/properties" ma:root="true" ma:fieldsID="ddde179ebb2a3c03355eea842ef0b966" ns2:_="" ns3:_="">
    <xsd:import namespace="244e2f5b-9846-4671-8ae8-9e2b684eca7d"/>
    <xsd:import namespace="28489dc2-50cf-493e-a704-cb1420394a7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4e2f5b-9846-4671-8ae8-9e2b684eca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d1bcfab-92ed-418b-a830-1d6ea5935d5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8489dc2-50cf-493e-a704-cb1420394a7d"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d64cec46-a817-428a-87a7-9f7fdb4146ae}" ma:internalName="TaxCatchAll" ma:showField="CatchAllData" ma:web="28489dc2-50cf-493e-a704-cb1420394a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9E5CE3-96C8-4748-AFCC-34CE8C057D40}">
  <ds:schemaRefs>
    <ds:schemaRef ds:uri="http://schemas.microsoft.com/sharepoint/v3/contenttype/forms"/>
  </ds:schemaRefs>
</ds:datastoreItem>
</file>

<file path=customXml/itemProps2.xml><?xml version="1.0" encoding="utf-8"?>
<ds:datastoreItem xmlns:ds="http://schemas.openxmlformats.org/officeDocument/2006/customXml" ds:itemID="{1CADE8BC-7DAB-4D92-BC9F-65DFB50D9E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4e2f5b-9846-4671-8ae8-9e2b684eca7d"/>
    <ds:schemaRef ds:uri="28489dc2-50cf-493e-a704-cb1420394a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RM Junio 2022</vt:lpstr>
      <vt:lpstr>'RM Junio 2022'!Área_de_impresión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ctavarez</dc:creator>
  <cp:lastModifiedBy>Cinthia Tavarez</cp:lastModifiedBy>
  <dcterms:created xsi:type="dcterms:W3CDTF">2022-07-11T14:21:54Z</dcterms:created>
  <dcterms:modified xsi:type="dcterms:W3CDTF">2022-07-14T13:56:54Z</dcterms:modified>
</cp:coreProperties>
</file>