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1006" documentId="8_{5FEE3042-3E65-4517-8E3D-D6FED4D46A30}" xr6:coauthVersionLast="47" xr6:coauthVersionMax="47" xr10:uidLastSave="{06D7D936-A43E-44D1-8640-72C9A9AE5AD8}"/>
  <bookViews>
    <workbookView xWindow="28680" yWindow="-120" windowWidth="29040" windowHeight="15840" firstSheet="10" activeTab="10" xr2:uid="{00000000-000D-0000-FFFF-FFFF00000000}"/>
  </bookViews>
  <sheets>
    <sheet name="Enero" sheetId="45" r:id="rId1"/>
    <sheet name="Febrero" sheetId="46" r:id="rId2"/>
    <sheet name="Marzo" sheetId="47" r:id="rId3"/>
    <sheet name="Abril" sheetId="48" r:id="rId4"/>
    <sheet name="Mayo" sheetId="49" r:id="rId5"/>
    <sheet name="Junio" sheetId="50" r:id="rId6"/>
    <sheet name="Julio" sheetId="51" r:id="rId7"/>
    <sheet name="Agosto" sheetId="52" r:id="rId8"/>
    <sheet name="Septiembre" sheetId="53" r:id="rId9"/>
    <sheet name="Octubre" sheetId="54" r:id="rId10"/>
    <sheet name="Noviembre" sheetId="55" r:id="rId11"/>
  </sheets>
  <definedNames>
    <definedName name="_xlnm.Print_Area" localSheetId="3">Abril!$A$1:$W$23</definedName>
    <definedName name="_xlnm.Print_Area" localSheetId="7">Agosto!$A$1:$W$23</definedName>
    <definedName name="_xlnm.Print_Area" localSheetId="0">Enero!$A$1:$W$23</definedName>
    <definedName name="_xlnm.Print_Area" localSheetId="1">Febrero!$A$1:$W$23</definedName>
    <definedName name="_xlnm.Print_Area" localSheetId="6">Julio!$A$1:$W$23</definedName>
    <definedName name="_xlnm.Print_Area" localSheetId="5">Junio!$A$1:$W$23</definedName>
    <definedName name="_xlnm.Print_Area" localSheetId="2">Marzo!$A$1:$W$23</definedName>
    <definedName name="_xlnm.Print_Area" localSheetId="4">Mayo!$A$1:$W$23</definedName>
    <definedName name="_xlnm.Print_Area" localSheetId="10">Noviembre!$A$1:$W$23</definedName>
    <definedName name="_xlnm.Print_Area" localSheetId="9">Octubre!$A$1:$W$23</definedName>
    <definedName name="_xlnm.Print_Area" localSheetId="8">Septiembre!$A$1:$W$23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55" l="1"/>
  <c r="P14" i="55"/>
  <c r="W23" i="55"/>
  <c r="U23" i="55"/>
  <c r="T23" i="55" s="1"/>
  <c r="S23" i="55"/>
  <c r="R23" i="55"/>
  <c r="O23" i="55"/>
  <c r="N23" i="55"/>
  <c r="M23" i="55"/>
  <c r="L23" i="55"/>
  <c r="K23" i="55"/>
  <c r="J23" i="55" s="1"/>
  <c r="I23" i="55"/>
  <c r="H23" i="55" s="1"/>
  <c r="G23" i="55"/>
  <c r="F23" i="55"/>
  <c r="E23" i="55"/>
  <c r="D23" i="55"/>
  <c r="C23" i="55"/>
  <c r="B23" i="55" s="1"/>
  <c r="Q22" i="55"/>
  <c r="Y22" i="55" s="1"/>
  <c r="P22" i="55"/>
  <c r="Q21" i="55"/>
  <c r="Y21" i="55" s="1"/>
  <c r="Q20" i="55"/>
  <c r="Y20" i="55" s="1"/>
  <c r="P20" i="55"/>
  <c r="Q19" i="55"/>
  <c r="Y19" i="55" s="1"/>
  <c r="Q18" i="55"/>
  <c r="Y18" i="55" s="1"/>
  <c r="Q17" i="55"/>
  <c r="P17" i="55" s="1"/>
  <c r="Q16" i="55"/>
  <c r="Y16" i="55" s="1"/>
  <c r="P16" i="55"/>
  <c r="Q15" i="55"/>
  <c r="Y15" i="55" s="1"/>
  <c r="P15" i="55"/>
  <c r="X15" i="55" s="1"/>
  <c r="Q14" i="55"/>
  <c r="Y14" i="55" s="1"/>
  <c r="Q13" i="55"/>
  <c r="Y13" i="55" s="1"/>
  <c r="P13" i="55"/>
  <c r="X13" i="55" s="1"/>
  <c r="Q12" i="55"/>
  <c r="P12" i="55" s="1"/>
  <c r="Q11" i="55"/>
  <c r="Y11" i="55" s="1"/>
  <c r="P11" i="55"/>
  <c r="Q10" i="55"/>
  <c r="P10" i="55"/>
  <c r="W23" i="54"/>
  <c r="V23" i="54" s="1"/>
  <c r="U23" i="54"/>
  <c r="T23" i="54" s="1"/>
  <c r="S23" i="54"/>
  <c r="R23" i="54"/>
  <c r="O23" i="54"/>
  <c r="N23" i="54"/>
  <c r="M23" i="54"/>
  <c r="L23" i="54" s="1"/>
  <c r="K23" i="54"/>
  <c r="J23" i="54" s="1"/>
  <c r="I23" i="54"/>
  <c r="H23" i="54"/>
  <c r="G23" i="54"/>
  <c r="F23" i="54"/>
  <c r="E23" i="54"/>
  <c r="D23" i="54" s="1"/>
  <c r="C23" i="54"/>
  <c r="B23" i="54"/>
  <c r="Q22" i="54"/>
  <c r="Y22" i="54" s="1"/>
  <c r="Q21" i="54"/>
  <c r="Y21" i="54" s="1"/>
  <c r="Q20" i="54"/>
  <c r="Y20" i="54" s="1"/>
  <c r="Q19" i="54"/>
  <c r="Y19" i="54" s="1"/>
  <c r="Q18" i="54"/>
  <c r="Y18" i="54" s="1"/>
  <c r="Q17" i="54"/>
  <c r="Y17" i="54" s="1"/>
  <c r="P17" i="54"/>
  <c r="Q16" i="54"/>
  <c r="Y16" i="54" s="1"/>
  <c r="P16" i="54"/>
  <c r="Q15" i="54"/>
  <c r="Y15" i="54" s="1"/>
  <c r="Q14" i="54"/>
  <c r="Y14" i="54" s="1"/>
  <c r="P14" i="54"/>
  <c r="Q13" i="54"/>
  <c r="Y13" i="54" s="1"/>
  <c r="Q12" i="54"/>
  <c r="Y12" i="54" s="1"/>
  <c r="P12" i="54"/>
  <c r="X12" i="54" s="1"/>
  <c r="Q11" i="54"/>
  <c r="Y11" i="54" s="1"/>
  <c r="P11" i="54"/>
  <c r="X11" i="54" s="1"/>
  <c r="Q10" i="54"/>
  <c r="P10" i="54"/>
  <c r="W23" i="53"/>
  <c r="V23" i="53" s="1"/>
  <c r="U23" i="53"/>
  <c r="T23" i="53" s="1"/>
  <c r="S23" i="53"/>
  <c r="R23" i="53" s="1"/>
  <c r="O23" i="53"/>
  <c r="N23" i="53" s="1"/>
  <c r="M23" i="53"/>
  <c r="L23" i="53" s="1"/>
  <c r="K23" i="53"/>
  <c r="J23" i="53" s="1"/>
  <c r="I23" i="53"/>
  <c r="H23" i="53" s="1"/>
  <c r="G23" i="53"/>
  <c r="F23" i="53" s="1"/>
  <c r="E23" i="53"/>
  <c r="D23" i="53" s="1"/>
  <c r="C23" i="53"/>
  <c r="B23" i="53" s="1"/>
  <c r="Q22" i="53"/>
  <c r="Y22" i="53" s="1"/>
  <c r="P22" i="53"/>
  <c r="Q21" i="53"/>
  <c r="Y21" i="53" s="1"/>
  <c r="Q20" i="53"/>
  <c r="Y20" i="53" s="1"/>
  <c r="Q19" i="53"/>
  <c r="Y19" i="53" s="1"/>
  <c r="Q18" i="53"/>
  <c r="Y18" i="53" s="1"/>
  <c r="Q17" i="53"/>
  <c r="P17" i="53" s="1"/>
  <c r="Q16" i="53"/>
  <c r="Y16" i="53" s="1"/>
  <c r="Q15" i="53"/>
  <c r="Y15" i="53" s="1"/>
  <c r="Q14" i="53"/>
  <c r="Y14" i="53" s="1"/>
  <c r="Q13" i="53"/>
  <c r="Y13" i="53" s="1"/>
  <c r="P13" i="53"/>
  <c r="Q12" i="53"/>
  <c r="P12" i="53" s="1"/>
  <c r="Q11" i="53"/>
  <c r="Y11" i="53" s="1"/>
  <c r="P11" i="53"/>
  <c r="Q10" i="53"/>
  <c r="W23" i="52"/>
  <c r="V23" i="52"/>
  <c r="U23" i="52"/>
  <c r="T23" i="52"/>
  <c r="S23" i="52"/>
  <c r="R23" i="52"/>
  <c r="O23" i="52"/>
  <c r="N23" i="52" s="1"/>
  <c r="M23" i="52"/>
  <c r="L23" i="52" s="1"/>
  <c r="K23" i="52"/>
  <c r="J23" i="52" s="1"/>
  <c r="I23" i="52"/>
  <c r="H23" i="52" s="1"/>
  <c r="G23" i="52"/>
  <c r="F23" i="52"/>
  <c r="E23" i="52"/>
  <c r="D23" i="52"/>
  <c r="C23" i="52"/>
  <c r="B23" i="52" s="1"/>
  <c r="Q22" i="52"/>
  <c r="Y22" i="52" s="1"/>
  <c r="P22" i="52"/>
  <c r="Q21" i="52"/>
  <c r="Y21" i="52" s="1"/>
  <c r="Q20" i="52"/>
  <c r="Y20" i="52" s="1"/>
  <c r="Q19" i="52"/>
  <c r="Y19" i="52" s="1"/>
  <c r="Q18" i="52"/>
  <c r="Y18" i="52" s="1"/>
  <c r="Q17" i="52"/>
  <c r="Y17" i="52" s="1"/>
  <c r="P17" i="52"/>
  <c r="Q16" i="52"/>
  <c r="Y16" i="52" s="1"/>
  <c r="Q15" i="52"/>
  <c r="Y15" i="52" s="1"/>
  <c r="P15" i="52"/>
  <c r="Q14" i="52"/>
  <c r="Y14" i="52" s="1"/>
  <c r="Q13" i="52"/>
  <c r="Y13" i="52" s="1"/>
  <c r="P13" i="52"/>
  <c r="Q12" i="52"/>
  <c r="Y12" i="52" s="1"/>
  <c r="Q11" i="52"/>
  <c r="Y11" i="52" s="1"/>
  <c r="P11" i="52"/>
  <c r="X11" i="52" s="1"/>
  <c r="Q10" i="52"/>
  <c r="P10" i="52" s="1"/>
  <c r="W23" i="51"/>
  <c r="V23" i="51" s="1"/>
  <c r="U23" i="51"/>
  <c r="T23" i="51" s="1"/>
  <c r="S23" i="51"/>
  <c r="R23" i="51"/>
  <c r="O23" i="51"/>
  <c r="N23" i="51" s="1"/>
  <c r="M23" i="51"/>
  <c r="L23" i="51"/>
  <c r="K23" i="51"/>
  <c r="J23" i="51"/>
  <c r="I23" i="51"/>
  <c r="H23" i="51"/>
  <c r="G23" i="51"/>
  <c r="F23" i="51" s="1"/>
  <c r="E23" i="51"/>
  <c r="D23" i="51"/>
  <c r="C23" i="51"/>
  <c r="B23" i="51"/>
  <c r="Q22" i="51"/>
  <c r="Y22" i="51" s="1"/>
  <c r="Q21" i="51"/>
  <c r="Y21" i="51" s="1"/>
  <c r="Q20" i="51"/>
  <c r="Y20" i="51" s="1"/>
  <c r="Q19" i="51"/>
  <c r="Y19" i="51" s="1"/>
  <c r="Q18" i="51"/>
  <c r="Y18" i="51" s="1"/>
  <c r="Q17" i="51"/>
  <c r="Y17" i="51" s="1"/>
  <c r="Q16" i="51"/>
  <c r="Y16" i="51" s="1"/>
  <c r="Q15" i="51"/>
  <c r="Y15" i="51" s="1"/>
  <c r="Q14" i="51"/>
  <c r="Y14" i="51" s="1"/>
  <c r="Q13" i="51"/>
  <c r="Y13" i="51" s="1"/>
  <c r="Q12" i="51"/>
  <c r="Y12" i="51" s="1"/>
  <c r="Q11" i="51"/>
  <c r="Y11" i="51" s="1"/>
  <c r="Q10" i="51"/>
  <c r="Y10" i="51" s="1"/>
  <c r="Q19" i="50"/>
  <c r="Y19" i="50" s="1"/>
  <c r="W23" i="50"/>
  <c r="V23" i="50" s="1"/>
  <c r="U23" i="50"/>
  <c r="T23" i="50"/>
  <c r="S23" i="50"/>
  <c r="R23" i="50"/>
  <c r="O23" i="50"/>
  <c r="N23" i="50"/>
  <c r="M23" i="50"/>
  <c r="L23" i="50" s="1"/>
  <c r="K23" i="50"/>
  <c r="J23" i="50" s="1"/>
  <c r="I23" i="50"/>
  <c r="H23" i="50" s="1"/>
  <c r="G23" i="50"/>
  <c r="F23" i="50"/>
  <c r="E23" i="50"/>
  <c r="D23" i="50"/>
  <c r="C23" i="50"/>
  <c r="B23" i="50"/>
  <c r="Q22" i="50"/>
  <c r="Y22" i="50" s="1"/>
  <c r="P22" i="50"/>
  <c r="Q21" i="50"/>
  <c r="Y21" i="50" s="1"/>
  <c r="Q20" i="50"/>
  <c r="Y20" i="50" s="1"/>
  <c r="Q18" i="50"/>
  <c r="Y18" i="50" s="1"/>
  <c r="Q17" i="50"/>
  <c r="Y17" i="50" s="1"/>
  <c r="Q16" i="50"/>
  <c r="Y16" i="50" s="1"/>
  <c r="P16" i="50"/>
  <c r="Q15" i="50"/>
  <c r="Y15" i="50" s="1"/>
  <c r="Q14" i="50"/>
  <c r="Y14" i="50" s="1"/>
  <c r="Q13" i="50"/>
  <c r="Y13" i="50" s="1"/>
  <c r="P13" i="50"/>
  <c r="X13" i="50" s="1"/>
  <c r="Q12" i="50"/>
  <c r="Y12" i="50" s="1"/>
  <c r="P12" i="50"/>
  <c r="X12" i="50" s="1"/>
  <c r="Q11" i="50"/>
  <c r="Y11" i="50" s="1"/>
  <c r="P11" i="50"/>
  <c r="Q10" i="50"/>
  <c r="Y10" i="50" s="1"/>
  <c r="Q18" i="49"/>
  <c r="Y18" i="49" s="1"/>
  <c r="Q19" i="49"/>
  <c r="W23" i="49"/>
  <c r="V23" i="49"/>
  <c r="U23" i="49"/>
  <c r="T23" i="49"/>
  <c r="S23" i="49"/>
  <c r="R23" i="49" s="1"/>
  <c r="O23" i="49"/>
  <c r="N23" i="49" s="1"/>
  <c r="M23" i="49"/>
  <c r="L23" i="49"/>
  <c r="K23" i="49"/>
  <c r="J23" i="49" s="1"/>
  <c r="I23" i="49"/>
  <c r="H23" i="49"/>
  <c r="G23" i="49"/>
  <c r="F23" i="49"/>
  <c r="E23" i="49"/>
  <c r="D23" i="49"/>
  <c r="C23" i="49"/>
  <c r="B23" i="49" s="1"/>
  <c r="Q22" i="49"/>
  <c r="Y22" i="49" s="1"/>
  <c r="P22" i="49"/>
  <c r="X22" i="49" s="1"/>
  <c r="Q21" i="49"/>
  <c r="Y21" i="49" s="1"/>
  <c r="Q20" i="49"/>
  <c r="Y20" i="49" s="1"/>
  <c r="Y19" i="49"/>
  <c r="Q17" i="49"/>
  <c r="Y17" i="49" s="1"/>
  <c r="Q16" i="49"/>
  <c r="P16" i="49" s="1"/>
  <c r="Q15" i="49"/>
  <c r="Y15" i="49" s="1"/>
  <c r="Q14" i="49"/>
  <c r="P14" i="49" s="1"/>
  <c r="Q13" i="49"/>
  <c r="P13" i="49" s="1"/>
  <c r="Q12" i="49"/>
  <c r="Y12" i="49" s="1"/>
  <c r="Q11" i="49"/>
  <c r="Y11" i="49" s="1"/>
  <c r="Q10" i="49"/>
  <c r="P10" i="49"/>
  <c r="W23" i="48"/>
  <c r="V23" i="48"/>
  <c r="U23" i="48"/>
  <c r="T23" i="48" s="1"/>
  <c r="S23" i="48"/>
  <c r="R23" i="48" s="1"/>
  <c r="O23" i="48"/>
  <c r="N23" i="48" s="1"/>
  <c r="M23" i="48"/>
  <c r="L23" i="48" s="1"/>
  <c r="K23" i="48"/>
  <c r="J23" i="48" s="1"/>
  <c r="I23" i="48"/>
  <c r="H23" i="48"/>
  <c r="G23" i="48"/>
  <c r="F23" i="48" s="1"/>
  <c r="E23" i="48"/>
  <c r="D23" i="48" s="1"/>
  <c r="C23" i="48"/>
  <c r="B23" i="48"/>
  <c r="Q22" i="48"/>
  <c r="Y22" i="48" s="1"/>
  <c r="Q21" i="48"/>
  <c r="Y21" i="48" s="1"/>
  <c r="Q20" i="48"/>
  <c r="Y20" i="48" s="1"/>
  <c r="Q19" i="48"/>
  <c r="Y19" i="48" s="1"/>
  <c r="P19" i="48"/>
  <c r="Y18" i="48"/>
  <c r="Q17" i="48"/>
  <c r="Y17" i="48" s="1"/>
  <c r="Q16" i="48"/>
  <c r="Y16" i="48" s="1"/>
  <c r="Q15" i="48"/>
  <c r="Y15" i="48" s="1"/>
  <c r="P15" i="48"/>
  <c r="Q14" i="48"/>
  <c r="Y14" i="48" s="1"/>
  <c r="Q13" i="48"/>
  <c r="Y13" i="48" s="1"/>
  <c r="Q12" i="48"/>
  <c r="Y12" i="48" s="1"/>
  <c r="P12" i="48"/>
  <c r="X12" i="48" s="1"/>
  <c r="Q11" i="48"/>
  <c r="Y11" i="48" s="1"/>
  <c r="P11" i="48"/>
  <c r="Q10" i="48"/>
  <c r="Y10" i="48" s="1"/>
  <c r="W23" i="47"/>
  <c r="V23" i="47" s="1"/>
  <c r="U23" i="47"/>
  <c r="T23" i="47"/>
  <c r="S23" i="47"/>
  <c r="R23" i="47"/>
  <c r="O23" i="47"/>
  <c r="N23" i="47" s="1"/>
  <c r="M23" i="47"/>
  <c r="L23" i="47" s="1"/>
  <c r="K23" i="47"/>
  <c r="J23" i="47"/>
  <c r="I23" i="47"/>
  <c r="H23" i="47"/>
  <c r="G23" i="47"/>
  <c r="F23" i="47" s="1"/>
  <c r="E23" i="47"/>
  <c r="D23" i="47"/>
  <c r="C23" i="47"/>
  <c r="B23" i="47"/>
  <c r="Q22" i="47"/>
  <c r="Y22" i="47" s="1"/>
  <c r="P22" i="47"/>
  <c r="Q21" i="47"/>
  <c r="Y21" i="47" s="1"/>
  <c r="Q20" i="47"/>
  <c r="Y20" i="47" s="1"/>
  <c r="Q19" i="47"/>
  <c r="Y19" i="47" s="1"/>
  <c r="Q18" i="47"/>
  <c r="Y18" i="47" s="1"/>
  <c r="Q17" i="47"/>
  <c r="Y17" i="47" s="1"/>
  <c r="P17" i="47"/>
  <c r="X17" i="47" s="1"/>
  <c r="Q16" i="47"/>
  <c r="Y16" i="47" s="1"/>
  <c r="P16" i="47"/>
  <c r="Q15" i="47"/>
  <c r="Y15" i="47" s="1"/>
  <c r="P15" i="47"/>
  <c r="Q14" i="47"/>
  <c r="Y14" i="47" s="1"/>
  <c r="Q13" i="47"/>
  <c r="Y13" i="47" s="1"/>
  <c r="P13" i="47"/>
  <c r="X13" i="47" s="1"/>
  <c r="Q12" i="47"/>
  <c r="Y12" i="47" s="1"/>
  <c r="P12" i="47"/>
  <c r="X12" i="47" s="1"/>
  <c r="Q11" i="47"/>
  <c r="Y11" i="47" s="1"/>
  <c r="P11" i="47"/>
  <c r="X11" i="47" s="1"/>
  <c r="Q10" i="47"/>
  <c r="P10" i="47" s="1"/>
  <c r="W23" i="46"/>
  <c r="V23" i="46"/>
  <c r="U23" i="46"/>
  <c r="T23" i="46" s="1"/>
  <c r="S23" i="46"/>
  <c r="R23" i="46" s="1"/>
  <c r="O23" i="46"/>
  <c r="N23" i="46"/>
  <c r="M23" i="46"/>
  <c r="L23" i="46" s="1"/>
  <c r="K23" i="46"/>
  <c r="J23" i="46"/>
  <c r="I23" i="46"/>
  <c r="H23" i="46" s="1"/>
  <c r="G23" i="46"/>
  <c r="F23" i="46" s="1"/>
  <c r="E23" i="46"/>
  <c r="D23" i="46" s="1"/>
  <c r="C23" i="46"/>
  <c r="B23" i="46"/>
  <c r="Q22" i="46"/>
  <c r="Y22" i="46" s="1"/>
  <c r="P22" i="46"/>
  <c r="Q21" i="46"/>
  <c r="Y21" i="46" s="1"/>
  <c r="P21" i="46"/>
  <c r="Q20" i="46"/>
  <c r="Y20" i="46" s="1"/>
  <c r="Q19" i="46"/>
  <c r="Y19" i="46" s="1"/>
  <c r="Q18" i="46"/>
  <c r="Y18" i="46" s="1"/>
  <c r="Q17" i="46"/>
  <c r="Y17" i="46" s="1"/>
  <c r="Q16" i="46"/>
  <c r="Y16" i="46" s="1"/>
  <c r="P16" i="46"/>
  <c r="X16" i="46" s="1"/>
  <c r="Q15" i="46"/>
  <c r="Y15" i="46" s="1"/>
  <c r="Q14" i="46"/>
  <c r="Y14" i="46" s="1"/>
  <c r="P14" i="46"/>
  <c r="Q13" i="46"/>
  <c r="Y13" i="46" s="1"/>
  <c r="P13" i="46"/>
  <c r="Q12" i="46"/>
  <c r="Y12" i="46" s="1"/>
  <c r="P12" i="46"/>
  <c r="X12" i="46" s="1"/>
  <c r="Q11" i="46"/>
  <c r="Y11" i="46" s="1"/>
  <c r="P11" i="46"/>
  <c r="X11" i="46" s="1"/>
  <c r="Q10" i="46"/>
  <c r="P10" i="46" s="1"/>
  <c r="N23" i="45"/>
  <c r="D23" i="45"/>
  <c r="W23" i="45"/>
  <c r="V23" i="45" s="1"/>
  <c r="U23" i="45"/>
  <c r="T23" i="45" s="1"/>
  <c r="S23" i="45"/>
  <c r="R23" i="45" s="1"/>
  <c r="O23" i="45"/>
  <c r="M23" i="45"/>
  <c r="L23" i="45" s="1"/>
  <c r="K23" i="45"/>
  <c r="J23" i="45" s="1"/>
  <c r="I23" i="45"/>
  <c r="H23" i="45" s="1"/>
  <c r="G23" i="45"/>
  <c r="F23" i="45" s="1"/>
  <c r="E23" i="45"/>
  <c r="C23" i="45"/>
  <c r="B23" i="45" s="1"/>
  <c r="X11" i="55" l="1"/>
  <c r="X16" i="55"/>
  <c r="X14" i="55"/>
  <c r="Q23" i="55"/>
  <c r="P23" i="55" s="1"/>
  <c r="P21" i="55"/>
  <c r="X21" i="55" s="1"/>
  <c r="X22" i="55"/>
  <c r="X20" i="55"/>
  <c r="Y12" i="55"/>
  <c r="X12" i="55" s="1"/>
  <c r="Y17" i="55"/>
  <c r="X17" i="55" s="1"/>
  <c r="Y10" i="55"/>
  <c r="X16" i="54"/>
  <c r="X17" i="54"/>
  <c r="X14" i="54"/>
  <c r="P20" i="54"/>
  <c r="X20" i="54" s="1"/>
  <c r="P21" i="54"/>
  <c r="X21" i="54" s="1"/>
  <c r="Q23" i="54"/>
  <c r="P22" i="54"/>
  <c r="X22" i="54" s="1"/>
  <c r="P13" i="54"/>
  <c r="X13" i="54" s="1"/>
  <c r="Y10" i="54"/>
  <c r="Y23" i="54" s="1"/>
  <c r="P15" i="54"/>
  <c r="X15" i="54" s="1"/>
  <c r="P20" i="53"/>
  <c r="X22" i="53"/>
  <c r="P14" i="53"/>
  <c r="X14" i="53" s="1"/>
  <c r="P16" i="53"/>
  <c r="X20" i="53"/>
  <c r="X16" i="53"/>
  <c r="X11" i="53"/>
  <c r="X13" i="53"/>
  <c r="Y17" i="53"/>
  <c r="X17" i="53" s="1"/>
  <c r="Q23" i="53"/>
  <c r="Y12" i="53"/>
  <c r="X12" i="53" s="1"/>
  <c r="P10" i="53"/>
  <c r="P15" i="53"/>
  <c r="X15" i="53" s="1"/>
  <c r="P21" i="53"/>
  <c r="X21" i="53" s="1"/>
  <c r="Y10" i="53"/>
  <c r="P16" i="52"/>
  <c r="X22" i="52"/>
  <c r="X15" i="52"/>
  <c r="X17" i="52"/>
  <c r="P20" i="52"/>
  <c r="X20" i="52" s="1"/>
  <c r="P21" i="52"/>
  <c r="X21" i="52" s="1"/>
  <c r="P12" i="52"/>
  <c r="X12" i="52" s="1"/>
  <c r="Q23" i="52"/>
  <c r="X16" i="52"/>
  <c r="Y10" i="52"/>
  <c r="X10" i="52" s="1"/>
  <c r="X13" i="52"/>
  <c r="P14" i="52"/>
  <c r="X14" i="52" s="1"/>
  <c r="P10" i="51"/>
  <c r="X10" i="51" s="1"/>
  <c r="P14" i="51"/>
  <c r="X14" i="51" s="1"/>
  <c r="P16" i="51"/>
  <c r="X16" i="51" s="1"/>
  <c r="P12" i="51"/>
  <c r="X12" i="51" s="1"/>
  <c r="P21" i="51"/>
  <c r="X21" i="51" s="1"/>
  <c r="P15" i="51"/>
  <c r="X15" i="51" s="1"/>
  <c r="P20" i="51"/>
  <c r="X20" i="51" s="1"/>
  <c r="P17" i="51"/>
  <c r="X17" i="51" s="1"/>
  <c r="P11" i="51"/>
  <c r="X11" i="51" s="1"/>
  <c r="P22" i="51"/>
  <c r="X22" i="51" s="1"/>
  <c r="Y23" i="51"/>
  <c r="Q23" i="51"/>
  <c r="P13" i="51"/>
  <c r="X13" i="51" s="1"/>
  <c r="X23" i="51" s="1"/>
  <c r="P17" i="50"/>
  <c r="X16" i="50"/>
  <c r="X17" i="50"/>
  <c r="X11" i="50"/>
  <c r="P15" i="50"/>
  <c r="P14" i="50"/>
  <c r="X14" i="50" s="1"/>
  <c r="X15" i="50"/>
  <c r="P10" i="50"/>
  <c r="X10" i="50" s="1"/>
  <c r="X23" i="50" s="1"/>
  <c r="P21" i="50"/>
  <c r="X21" i="50" s="1"/>
  <c r="X22" i="50"/>
  <c r="P20" i="50"/>
  <c r="X20" i="50" s="1"/>
  <c r="Y23" i="50"/>
  <c r="Q23" i="50"/>
  <c r="P20" i="49"/>
  <c r="X20" i="49" s="1"/>
  <c r="P15" i="49"/>
  <c r="X15" i="49" s="1"/>
  <c r="Q23" i="49"/>
  <c r="Y14" i="49"/>
  <c r="X14" i="49" s="1"/>
  <c r="P21" i="49"/>
  <c r="X21" i="49" s="1"/>
  <c r="Y16" i="49"/>
  <c r="X16" i="49" s="1"/>
  <c r="Y13" i="49"/>
  <c r="X13" i="49" s="1"/>
  <c r="Y10" i="49"/>
  <c r="P11" i="49"/>
  <c r="X11" i="49" s="1"/>
  <c r="P12" i="49"/>
  <c r="X12" i="49" s="1"/>
  <c r="P17" i="49"/>
  <c r="X17" i="49" s="1"/>
  <c r="X19" i="48"/>
  <c r="P16" i="48"/>
  <c r="X16" i="48" s="1"/>
  <c r="P17" i="48"/>
  <c r="X17" i="48" s="1"/>
  <c r="P14" i="48"/>
  <c r="X14" i="48" s="1"/>
  <c r="P13" i="48"/>
  <c r="X13" i="48" s="1"/>
  <c r="P10" i="48"/>
  <c r="X10" i="48" s="1"/>
  <c r="P20" i="48"/>
  <c r="X20" i="48" s="1"/>
  <c r="P21" i="48"/>
  <c r="X21" i="48" s="1"/>
  <c r="X15" i="48"/>
  <c r="X11" i="48"/>
  <c r="P22" i="48"/>
  <c r="X22" i="48" s="1"/>
  <c r="Y23" i="48"/>
  <c r="Q23" i="48"/>
  <c r="X16" i="47"/>
  <c r="P18" i="47"/>
  <c r="X22" i="47"/>
  <c r="P19" i="47"/>
  <c r="X19" i="47" s="1"/>
  <c r="X18" i="47"/>
  <c r="P21" i="47"/>
  <c r="X21" i="47" s="1"/>
  <c r="Q23" i="47"/>
  <c r="P20" i="47"/>
  <c r="X20" i="47" s="1"/>
  <c r="X15" i="47"/>
  <c r="P14" i="47"/>
  <c r="X14" i="47" s="1"/>
  <c r="Y10" i="47"/>
  <c r="Y23" i="47" s="1"/>
  <c r="P18" i="46"/>
  <c r="X18" i="46" s="1"/>
  <c r="X21" i="46"/>
  <c r="P17" i="46"/>
  <c r="P19" i="46"/>
  <c r="X19" i="46" s="1"/>
  <c r="X22" i="46"/>
  <c r="P20" i="46"/>
  <c r="X20" i="46" s="1"/>
  <c r="P15" i="46"/>
  <c r="X15" i="46" s="1"/>
  <c r="Q23" i="46"/>
  <c r="P23" i="46" s="1"/>
  <c r="X13" i="46"/>
  <c r="X14" i="46"/>
  <c r="X17" i="46"/>
  <c r="Y10" i="46"/>
  <c r="Y23" i="46" s="1"/>
  <c r="Y12" i="45"/>
  <c r="X12" i="45" s="1"/>
  <c r="Y15" i="45"/>
  <c r="X15" i="45" s="1"/>
  <c r="Y20" i="45"/>
  <c r="X20" i="45" s="1"/>
  <c r="Q11" i="45"/>
  <c r="P11" i="45" s="1"/>
  <c r="Q12" i="45"/>
  <c r="P12" i="45" s="1"/>
  <c r="Q13" i="45"/>
  <c r="P13" i="45" s="1"/>
  <c r="Q14" i="45"/>
  <c r="P14" i="45" s="1"/>
  <c r="Q15" i="45"/>
  <c r="P15" i="45" s="1"/>
  <c r="Q16" i="45"/>
  <c r="P16" i="45" s="1"/>
  <c r="Q17" i="45"/>
  <c r="P17" i="45" s="1"/>
  <c r="Q18" i="45"/>
  <c r="P18" i="45" s="1"/>
  <c r="Q19" i="45"/>
  <c r="P19" i="45" s="1"/>
  <c r="Q20" i="45"/>
  <c r="P20" i="45" s="1"/>
  <c r="Q21" i="45"/>
  <c r="P21" i="45" s="1"/>
  <c r="Q22" i="45"/>
  <c r="P22" i="45" s="1"/>
  <c r="Q10" i="45"/>
  <c r="Y10" i="45" s="1"/>
  <c r="Y23" i="55" l="1"/>
  <c r="X10" i="55"/>
  <c r="X23" i="55" s="1"/>
  <c r="X10" i="54"/>
  <c r="X23" i="54" s="1"/>
  <c r="P23" i="54"/>
  <c r="Y23" i="53"/>
  <c r="X10" i="53"/>
  <c r="P23" i="53"/>
  <c r="P23" i="52"/>
  <c r="Y23" i="52"/>
  <c r="X23" i="52" s="1"/>
  <c r="P23" i="51"/>
  <c r="P23" i="50"/>
  <c r="Y23" i="49"/>
  <c r="P23" i="49"/>
  <c r="X10" i="49"/>
  <c r="P23" i="48"/>
  <c r="X23" i="48"/>
  <c r="P23" i="47"/>
  <c r="X10" i="47"/>
  <c r="X23" i="47" s="1"/>
  <c r="X10" i="46"/>
  <c r="X23" i="46" s="1"/>
  <c r="Y21" i="45"/>
  <c r="X21" i="45" s="1"/>
  <c r="Y17" i="45"/>
  <c r="X17" i="45" s="1"/>
  <c r="Y14" i="45"/>
  <c r="Y11" i="45"/>
  <c r="X11" i="45" s="1"/>
  <c r="Y18" i="45"/>
  <c r="X18" i="45" s="1"/>
  <c r="Y19" i="45"/>
  <c r="X19" i="45" s="1"/>
  <c r="Y13" i="45"/>
  <c r="X13" i="45" s="1"/>
  <c r="Y22" i="45"/>
  <c r="X22" i="45" s="1"/>
  <c r="Q23" i="45"/>
  <c r="Y16" i="45"/>
  <c r="X16" i="45" s="1"/>
  <c r="X14" i="45"/>
  <c r="P10" i="45"/>
  <c r="X10" i="45" s="1"/>
  <c r="X23" i="53" l="1"/>
  <c r="X23" i="49"/>
  <c r="Y23" i="45"/>
  <c r="P23" i="45"/>
  <c r="X23" i="45"/>
</calcChain>
</file>

<file path=xl/sharedStrings.xml><?xml version="1.0" encoding="utf-8"?>
<sst xmlns="http://schemas.openxmlformats.org/spreadsheetml/2006/main" count="674" uniqueCount="54">
  <si>
    <t xml:space="preserve">Inversiones de los Fondos de Pensiones por Tipo de Instrumento </t>
  </si>
  <si>
    <t>y Tasa de Interés Promedio Ponderada</t>
  </si>
  <si>
    <t>Al 31 de enero de 2024</t>
  </si>
  <si>
    <t>$RD MM y %</t>
  </si>
  <si>
    <t>TIPO DE INSTRUMENTO</t>
  </si>
  <si>
    <t>ATLÁNTICO</t>
  </si>
  <si>
    <t>CRECER</t>
  </si>
  <si>
    <t>JMMB BDI</t>
  </si>
  <si>
    <t>POPULAR</t>
  </si>
  <si>
    <t>RESERVAS</t>
  </si>
  <si>
    <t>ROMANA</t>
  </si>
  <si>
    <t>SIEMBRA</t>
  </si>
  <si>
    <t>TOTAL CCI</t>
  </si>
  <si>
    <r>
      <t>RESERVAS-R</t>
    </r>
    <r>
      <rPr>
        <b/>
        <vertAlign val="superscript"/>
        <sz val="11"/>
        <color rgb="FFFFFFFF"/>
        <rFont val="Calibri"/>
        <family val="2"/>
      </rPr>
      <t>3</t>
    </r>
  </si>
  <si>
    <r>
      <t>BANCO CENTRAL-R</t>
    </r>
    <r>
      <rPr>
        <b/>
        <vertAlign val="superscript"/>
        <sz val="11"/>
        <color rgb="FFFFFFFF"/>
        <rFont val="Calibri"/>
        <family val="2"/>
      </rPr>
      <t>3</t>
    </r>
  </si>
  <si>
    <t>FONDO DE SOLIDARIDAD SOCIAL</t>
  </si>
  <si>
    <t>TOTAL SISTEMA</t>
  </si>
  <si>
    <t>TIPP</t>
  </si>
  <si>
    <t>RD$</t>
  </si>
  <si>
    <r>
      <t xml:space="preserve">Acciones de oferta pública </t>
    </r>
    <r>
      <rPr>
        <b/>
        <vertAlign val="superscript"/>
        <sz val="11"/>
        <rFont val="Calibri"/>
        <family val="2"/>
      </rPr>
      <t>7</t>
    </r>
  </si>
  <si>
    <t>Bonos Ministerio de Hacienda</t>
  </si>
  <si>
    <r>
      <t xml:space="preserve">Bonos EIF </t>
    </r>
    <r>
      <rPr>
        <b/>
        <vertAlign val="superscript"/>
        <sz val="11"/>
        <rFont val="Calibri"/>
        <family val="2"/>
      </rPr>
      <t>1</t>
    </r>
  </si>
  <si>
    <t>Bonos Empresas</t>
  </si>
  <si>
    <t>Bonos de Hacienda para financiar desarrollo de  proyectos de infraestructura</t>
  </si>
  <si>
    <r>
      <t>Certificados de Depósito EIF</t>
    </r>
    <r>
      <rPr>
        <b/>
        <vertAlign val="superscript"/>
        <sz val="11"/>
        <rFont val="Calibri"/>
        <family val="2"/>
      </rPr>
      <t>1</t>
    </r>
  </si>
  <si>
    <r>
      <t>Certificados Inversión Especial BCRD</t>
    </r>
    <r>
      <rPr>
        <b/>
        <vertAlign val="superscript"/>
        <sz val="11"/>
        <rFont val="Calibri"/>
        <family val="2"/>
      </rPr>
      <t>2</t>
    </r>
  </si>
  <si>
    <r>
      <t>Cuotas de Participación de Fondos de Inversión</t>
    </r>
    <r>
      <rPr>
        <b/>
        <vertAlign val="superscript"/>
        <sz val="11"/>
        <rFont val="Calibri"/>
        <family val="2"/>
      </rPr>
      <t>4</t>
    </r>
  </si>
  <si>
    <r>
      <t xml:space="preserve">Cuotas de Participación de Fondos de Mutuos </t>
    </r>
    <r>
      <rPr>
        <b/>
        <vertAlign val="superscript"/>
        <sz val="11"/>
        <rFont val="Calibri"/>
        <family val="2"/>
      </rPr>
      <t>6</t>
    </r>
  </si>
  <si>
    <r>
      <t>Letras BCRD</t>
    </r>
    <r>
      <rPr>
        <b/>
        <vertAlign val="superscript"/>
        <sz val="11"/>
        <rFont val="Calibri"/>
        <family val="2"/>
      </rPr>
      <t>2</t>
    </r>
  </si>
  <si>
    <r>
      <t>Notas BCRD</t>
    </r>
    <r>
      <rPr>
        <b/>
        <vertAlign val="superscript"/>
        <sz val="11"/>
        <rFont val="Calibri"/>
        <family val="2"/>
      </rPr>
      <t>2</t>
    </r>
  </si>
  <si>
    <r>
      <t>Valores representativos de capital emitidos por Fideicomisos de oferta pública</t>
    </r>
    <r>
      <rPr>
        <b/>
        <vertAlign val="superscript"/>
        <sz val="11"/>
        <rFont val="Calibri"/>
        <family val="2"/>
      </rPr>
      <t>5</t>
    </r>
  </si>
  <si>
    <t>Valores representativos de deuda emitidos por Fideicomisos de oferta pública</t>
  </si>
  <si>
    <t>TOTAL</t>
  </si>
  <si>
    <t>1/Entidades de Intermediación Financiera.</t>
  </si>
  <si>
    <t>2/Títulos valores emitidos por el Banco Central de la República Dominicana.</t>
  </si>
  <si>
    <t>3/Fondo de reparto individualizado administrado por AFP.</t>
  </si>
  <si>
    <t xml:space="preserve">4/Promedio ponderado del rendimiento de los fondos de inversión correspondiente a los últimos 365 días.  El Promedio ponderado del rendimiento del fondo de inversión Reservas Desarrollo II corresponde a los últimos 30 días. </t>
  </si>
  <si>
    <t xml:space="preserve">5/Variación mensual anualizada del valor accionario. </t>
  </si>
  <si>
    <t>6/Promedio ponderado del rendimiento del fondo mutuo JMMB Desarrollo correspondiente a los últimos 30 días.</t>
  </si>
  <si>
    <t>7/Variación porcentual del valor accioniario, respecto al promedio del valor de compra.</t>
  </si>
  <si>
    <t>Al 29 de febrero de 2024</t>
  </si>
  <si>
    <t>Al 31 de marzo de 2024</t>
  </si>
  <si>
    <t>Al 30 de abril de 2024</t>
  </si>
  <si>
    <r>
      <t xml:space="preserve">Acciones de oferta pública </t>
    </r>
    <r>
      <rPr>
        <b/>
        <vertAlign val="superscript"/>
        <sz val="11"/>
        <rFont val="Calibri"/>
        <family val="2"/>
      </rPr>
      <t>6</t>
    </r>
  </si>
  <si>
    <t>Cuotas de Participación de Fondos de Mutuos</t>
  </si>
  <si>
    <t>6/Variación porcentual del valor accioniario, respecto al promedio del valor de compra.</t>
  </si>
  <si>
    <t>Al 31 de mayo de 2024</t>
  </si>
  <si>
    <t>Al 30 de junio de 2024</t>
  </si>
  <si>
    <t>4/Promedio ponderado del rendimiento de los fondos de inversión correspondiente a los últimos 365 días.  El Promedio ponderado del rendimiento del fondo de inversión Reservas Desarrollo II corresponde a los últimos 180 días.   El Promedio ponderado del rendimiento del fondo de inversión Infraestructuras Energéticas I, Altio Desarrollo III y Pioneer Impacto Social II corresponde a los últimos 30 días</t>
  </si>
  <si>
    <t>Al 31 de julio de 2024</t>
  </si>
  <si>
    <t>Al 31 de agosto de 2024</t>
  </si>
  <si>
    <t>Al 30 de septiembre de 2024</t>
  </si>
  <si>
    <t>Al 31 de octubre de 2024</t>
  </si>
  <si>
    <t>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</si>
</sst>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0.00%"/>
    <numFmt numFmtId="166" formatCode="_-* #,##0.0000_-;\-* #,##0.0000_-;_-* &quot;-&quot;??_-;_-@_-"/>
  </numFmts>
  <fonts count="10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color rgb="FFFFFFFF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1" fillId="0" borderId="0" xfId="2"/>
    <xf numFmtId="0" fontId="3" fillId="0" borderId="0" xfId="2" applyFont="1" applyAlignment="1">
      <alignment horizontal="right"/>
    </xf>
    <xf numFmtId="164" fontId="3" fillId="2" borderId="1" xfId="1" applyFont="1" applyFill="1" applyBorder="1" applyAlignment="1">
      <alignment horizontal="center"/>
    </xf>
    <xf numFmtId="0" fontId="9" fillId="0" borderId="0" xfId="0" applyFont="1"/>
    <xf numFmtId="164" fontId="0" fillId="0" borderId="0" xfId="1" applyFont="1"/>
    <xf numFmtId="164" fontId="0" fillId="0" borderId="0" xfId="1" applyFont="1" applyFill="1"/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10" fontId="0" fillId="0" borderId="1" xfId="3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0" fontId="3" fillId="2" borderId="1" xfId="3" applyNumberFormat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64" fontId="0" fillId="0" borderId="1" xfId="1" applyFont="1" applyBorder="1"/>
    <xf numFmtId="166" fontId="0" fillId="2" borderId="1" xfId="1" applyNumberFormat="1" applyFont="1" applyFill="1" applyBorder="1" applyAlignment="1">
      <alignment horizontal="center"/>
    </xf>
    <xf numFmtId="164" fontId="0" fillId="0" borderId="0" xfId="0" applyNumberFormat="1"/>
    <xf numFmtId="43" fontId="0" fillId="0" borderId="0" xfId="0" applyNumberFormat="1"/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2 7" xfId="4" xr:uid="{8798E853-5069-4119-B6A8-5C4AB07B07AB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2E96-EE12-49E9-954A-CFA56EB8203F}">
  <dimension ref="A1:Y32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38" sqref="A38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1" t="s">
        <v>4</v>
      </c>
      <c r="B7" s="23" t="s">
        <v>5</v>
      </c>
      <c r="C7" s="24"/>
      <c r="D7" s="23" t="s">
        <v>6</v>
      </c>
      <c r="E7" s="24"/>
      <c r="F7" s="23" t="s">
        <v>7</v>
      </c>
      <c r="G7" s="24"/>
      <c r="H7" s="23" t="s">
        <v>8</v>
      </c>
      <c r="I7" s="24"/>
      <c r="J7" s="34" t="s">
        <v>9</v>
      </c>
      <c r="K7" s="35"/>
      <c r="L7" s="23" t="s">
        <v>10</v>
      </c>
      <c r="M7" s="24"/>
      <c r="N7" s="23" t="s">
        <v>11</v>
      </c>
      <c r="O7" s="24"/>
      <c r="P7" s="23" t="s">
        <v>12</v>
      </c>
      <c r="Q7" s="24"/>
      <c r="R7" s="23" t="s">
        <v>13</v>
      </c>
      <c r="S7" s="24"/>
      <c r="T7" s="23" t="s">
        <v>14</v>
      </c>
      <c r="U7" s="24"/>
      <c r="V7" s="23" t="s">
        <v>15</v>
      </c>
      <c r="W7" s="24"/>
      <c r="X7" s="23" t="s">
        <v>16</v>
      </c>
      <c r="Y7" s="24"/>
    </row>
    <row r="8" spans="1:25" ht="24" customHeight="1" x14ac:dyDescent="0.25">
      <c r="A8" s="3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</row>
    <row r="9" spans="1:25" ht="17.25" customHeight="1" x14ac:dyDescent="0.25">
      <c r="A9" s="33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14">
        <v>9.01E-2</v>
      </c>
      <c r="C10" s="17">
        <v>2799416.09</v>
      </c>
      <c r="D10" s="14">
        <v>8.7999999999999995E-2</v>
      </c>
      <c r="E10" s="17">
        <v>1299079342.8900001</v>
      </c>
      <c r="F10" s="14">
        <v>9.01E-2</v>
      </c>
      <c r="G10" s="17">
        <v>10917891.27</v>
      </c>
      <c r="H10" s="15">
        <v>0</v>
      </c>
      <c r="I10" s="18">
        <v>0</v>
      </c>
      <c r="J10" s="14">
        <v>9.01E-2</v>
      </c>
      <c r="K10" s="17">
        <v>1268944047.29</v>
      </c>
      <c r="L10" s="15">
        <v>0</v>
      </c>
      <c r="M10" s="18">
        <v>0</v>
      </c>
      <c r="N10" s="14">
        <v>9.01E-2</v>
      </c>
      <c r="O10" s="17">
        <v>1268944047.29</v>
      </c>
      <c r="P10" s="12">
        <f>+((B10*C10)+(D10*E10)+(F10*G10)+(H10*I10)+(J10*K10)+(L10*M10)+(N10*O10))/Q10</f>
        <v>8.9391537271719848E-2</v>
      </c>
      <c r="Q10" s="13">
        <f>+SUM(C10,E10,G10,I10,K10,M10,O10)</f>
        <v>3850684744.8299999</v>
      </c>
      <c r="R10" s="15">
        <v>0</v>
      </c>
      <c r="S10" s="18">
        <v>0</v>
      </c>
      <c r="T10" s="14">
        <v>9.01E-2</v>
      </c>
      <c r="U10" s="17">
        <v>27949.22</v>
      </c>
      <c r="V10" s="15">
        <v>0</v>
      </c>
      <c r="W10" s="18">
        <v>0</v>
      </c>
      <c r="X10" s="12">
        <f>+(P10*Q10+R10*S10+T10*U10+V10*W10)/Y10</f>
        <v>8.9391542413879824E-2</v>
      </c>
      <c r="Y10" s="13">
        <f>+SUM(Q10+S10+U10+W10)</f>
        <v>3850712694.0499997</v>
      </c>
    </row>
    <row r="11" spans="1:25" x14ac:dyDescent="0.25">
      <c r="A11" s="2" t="s">
        <v>20</v>
      </c>
      <c r="B11" s="14">
        <v>5.4899999999999997E-2</v>
      </c>
      <c r="C11" s="17">
        <v>9085767406.5499992</v>
      </c>
      <c r="D11" s="14">
        <v>7.6899999999999996E-2</v>
      </c>
      <c r="E11" s="17">
        <v>125511297392</v>
      </c>
      <c r="F11" s="14">
        <v>7.22E-2</v>
      </c>
      <c r="G11" s="17">
        <v>3086191057.4099998</v>
      </c>
      <c r="H11" s="14">
        <v>7.4499999999999997E-2</v>
      </c>
      <c r="I11" s="17">
        <v>183642509167.51001</v>
      </c>
      <c r="J11" s="14">
        <v>7.5499999999999998E-2</v>
      </c>
      <c r="K11" s="17">
        <v>98495756756.050003</v>
      </c>
      <c r="L11" s="14">
        <v>7.0699999999999999E-2</v>
      </c>
      <c r="M11" s="17">
        <v>2845621732.8899999</v>
      </c>
      <c r="N11" s="14">
        <v>6.9800000000000001E-2</v>
      </c>
      <c r="O11" s="17">
        <v>113402480533.10001</v>
      </c>
      <c r="P11" s="12">
        <f t="shared" ref="P11:P22" si="0">+((B11*C11)+(D11*E11)+(F11*G11)+(H11*I11)+(J11*K11)+(L11*M11)+(N11*O11))/Q11</f>
        <v>7.3885786068777201E-2</v>
      </c>
      <c r="Q11" s="13">
        <f t="shared" ref="Q11:Q22" si="1">+SUM(C11,E11,G11,I11,K11,M11,O11)</f>
        <v>536069624045.51001</v>
      </c>
      <c r="R11" s="14">
        <v>6.9800000000000001E-2</v>
      </c>
      <c r="S11" s="17">
        <v>12060028769.85</v>
      </c>
      <c r="T11" s="14">
        <v>6.8900000000000003E-2</v>
      </c>
      <c r="U11" s="17">
        <v>11253975665.209999</v>
      </c>
      <c r="V11" s="14">
        <v>7.6300000000000007E-2</v>
      </c>
      <c r="W11" s="17">
        <v>39489218892.75</v>
      </c>
      <c r="X11" s="12">
        <f t="shared" ref="X11:X22" si="2">+(P11*Q11+R11*S11+T11*U11+V11*W11)/Y11</f>
        <v>7.38690058953448E-2</v>
      </c>
      <c r="Y11" s="13">
        <f t="shared" ref="Y11:Y22" si="3">+SUM(Q11+S11+U11+W11)</f>
        <v>598872847373.31995</v>
      </c>
    </row>
    <row r="12" spans="1:25" ht="17.25" x14ac:dyDescent="0.25">
      <c r="A12" s="2" t="s">
        <v>21</v>
      </c>
      <c r="B12" s="14">
        <v>0.1041</v>
      </c>
      <c r="C12" s="17">
        <v>483248133.79000002</v>
      </c>
      <c r="D12" s="14">
        <v>0.1013</v>
      </c>
      <c r="E12" s="17">
        <v>11848809206.389999</v>
      </c>
      <c r="F12" s="14">
        <v>9.9000000000000005E-2</v>
      </c>
      <c r="G12" s="17">
        <v>493435547.87</v>
      </c>
      <c r="H12" s="14">
        <v>0.10340000000000001</v>
      </c>
      <c r="I12" s="17">
        <v>24180769118.93</v>
      </c>
      <c r="J12" s="14">
        <v>0.1016</v>
      </c>
      <c r="K12" s="17">
        <v>9905300094.8799992</v>
      </c>
      <c r="L12" s="14">
        <v>0.1</v>
      </c>
      <c r="M12" s="17">
        <v>47703825.840000004</v>
      </c>
      <c r="N12" s="14">
        <v>0.1041</v>
      </c>
      <c r="O12" s="17">
        <v>19830804567.959999</v>
      </c>
      <c r="P12" s="12">
        <f t="shared" si="0"/>
        <v>0.10293847163503946</v>
      </c>
      <c r="Q12" s="13">
        <f t="shared" si="1"/>
        <v>66790070495.659996</v>
      </c>
      <c r="R12" s="14">
        <v>0.10780000000000001</v>
      </c>
      <c r="S12" s="17">
        <v>1027851671.96</v>
      </c>
      <c r="T12" s="14">
        <v>9.5200000000000007E-2</v>
      </c>
      <c r="U12" s="17">
        <v>357805278.00999999</v>
      </c>
      <c r="V12" s="14">
        <v>0.1028</v>
      </c>
      <c r="W12" s="17">
        <v>3628616089.4099998</v>
      </c>
      <c r="X12" s="12">
        <f t="shared" si="2"/>
        <v>0.10296250365839171</v>
      </c>
      <c r="Y12" s="13">
        <f t="shared" si="3"/>
        <v>71804343535.039993</v>
      </c>
    </row>
    <row r="13" spans="1:25" x14ac:dyDescent="0.25">
      <c r="A13" s="2" t="s">
        <v>22</v>
      </c>
      <c r="B13" s="14">
        <v>0.1007</v>
      </c>
      <c r="C13" s="17">
        <v>1733786536.8</v>
      </c>
      <c r="D13" s="14">
        <v>9.5399999999999999E-2</v>
      </c>
      <c r="E13" s="17">
        <v>4342137595.5100002</v>
      </c>
      <c r="F13" s="14">
        <v>0.1072</v>
      </c>
      <c r="G13" s="17">
        <v>1056775208.85</v>
      </c>
      <c r="H13" s="14">
        <v>8.8700000000000001E-2</v>
      </c>
      <c r="I13" s="17">
        <v>7377861816.3999996</v>
      </c>
      <c r="J13" s="14">
        <v>8.2699999999999996E-2</v>
      </c>
      <c r="K13" s="17">
        <v>3436346024.27</v>
      </c>
      <c r="L13" s="15">
        <v>0</v>
      </c>
      <c r="M13" s="18">
        <v>0</v>
      </c>
      <c r="N13" s="14">
        <v>5.8700000000000002E-2</v>
      </c>
      <c r="O13" s="17">
        <v>3689928590.7600002</v>
      </c>
      <c r="P13" s="12">
        <f t="shared" si="0"/>
        <v>8.5840624774184679E-2</v>
      </c>
      <c r="Q13" s="13">
        <f t="shared" si="1"/>
        <v>21636835772.590004</v>
      </c>
      <c r="R13" s="14">
        <v>7.4499999999999997E-2</v>
      </c>
      <c r="S13" s="17">
        <v>229107287.25</v>
      </c>
      <c r="T13" s="14">
        <v>8.9800000000000005E-2</v>
      </c>
      <c r="U13" s="17">
        <v>624644098.50999999</v>
      </c>
      <c r="V13" s="14">
        <v>6.6699999999999995E-2</v>
      </c>
      <c r="W13" s="17">
        <v>1039086386.8099999</v>
      </c>
      <c r="X13" s="12">
        <f t="shared" si="2"/>
        <v>8.4990048500416027E-2</v>
      </c>
      <c r="Y13" s="13">
        <f t="shared" si="3"/>
        <v>23529673545.160004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8256803285.1999998</v>
      </c>
      <c r="F14" s="15">
        <v>0</v>
      </c>
      <c r="G14" s="18">
        <v>0</v>
      </c>
      <c r="H14" s="14">
        <v>8.7300000000000003E-2</v>
      </c>
      <c r="I14" s="17">
        <v>698202780.79999995</v>
      </c>
      <c r="J14" s="14">
        <v>0.10290000000000001</v>
      </c>
      <c r="K14" s="17">
        <v>2144306145.5599999</v>
      </c>
      <c r="L14" s="15">
        <v>0</v>
      </c>
      <c r="M14" s="18">
        <v>0</v>
      </c>
      <c r="N14" s="11">
        <v>0</v>
      </c>
      <c r="O14" s="18">
        <v>0</v>
      </c>
      <c r="P14" s="12">
        <f t="shared" si="0"/>
        <v>8.9123562598170322E-2</v>
      </c>
      <c r="Q14" s="13">
        <f t="shared" si="1"/>
        <v>11099312211.559999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8.9123562598170322E-2</v>
      </c>
      <c r="Y14" s="13">
        <f t="shared" si="3"/>
        <v>11099312211.559999</v>
      </c>
    </row>
    <row r="15" spans="1:25" ht="17.25" x14ac:dyDescent="0.25">
      <c r="A15" s="2" t="s">
        <v>24</v>
      </c>
      <c r="B15" s="14">
        <v>0.1258</v>
      </c>
      <c r="C15" s="17">
        <v>260503398.78</v>
      </c>
      <c r="D15" s="14">
        <v>9.7000000000000003E-2</v>
      </c>
      <c r="E15" s="17">
        <v>4096740257.8800001</v>
      </c>
      <c r="F15" s="14">
        <v>0.1108</v>
      </c>
      <c r="G15" s="17">
        <v>297264983.27999997</v>
      </c>
      <c r="H15" s="14">
        <v>9.8699999999999996E-2</v>
      </c>
      <c r="I15" s="17">
        <v>8664472240.2999992</v>
      </c>
      <c r="J15" s="14">
        <v>6.2799999999999995E-2</v>
      </c>
      <c r="K15" s="17">
        <v>2650631019.1700001</v>
      </c>
      <c r="L15" s="14">
        <v>0.112</v>
      </c>
      <c r="M15" s="17">
        <v>1703591692.8299999</v>
      </c>
      <c r="N15" s="14">
        <v>7.9600000000000004E-2</v>
      </c>
      <c r="O15" s="17">
        <v>4658613231.8100004</v>
      </c>
      <c r="P15" s="12">
        <f t="shared" si="0"/>
        <v>9.1634416931766244E-2</v>
      </c>
      <c r="Q15" s="13">
        <f t="shared" si="1"/>
        <v>22331816824.049999</v>
      </c>
      <c r="R15" s="14">
        <v>8.6400000000000005E-2</v>
      </c>
      <c r="S15" s="17">
        <v>1175439665.02</v>
      </c>
      <c r="T15" s="14">
        <v>9.3399999999999997E-2</v>
      </c>
      <c r="U15" s="17">
        <v>1350014702.22</v>
      </c>
      <c r="V15" s="14">
        <v>6.9900000000000004E-2</v>
      </c>
      <c r="W15" s="17">
        <v>2441725828.2800002</v>
      </c>
      <c r="X15" s="12">
        <f t="shared" si="2"/>
        <v>8.9552338043340493E-2</v>
      </c>
      <c r="Y15" s="13">
        <f t="shared" si="3"/>
        <v>27298997019.57</v>
      </c>
    </row>
    <row r="16" spans="1:25" ht="18" customHeight="1" x14ac:dyDescent="0.25">
      <c r="A16" s="2" t="s">
        <v>25</v>
      </c>
      <c r="B16" s="14">
        <v>7.5800000000000006E-2</v>
      </c>
      <c r="C16" s="17">
        <v>45953171.25</v>
      </c>
      <c r="D16" s="11">
        <v>0</v>
      </c>
      <c r="E16" s="18">
        <v>0</v>
      </c>
      <c r="F16" s="14">
        <v>5.9499999999999997E-2</v>
      </c>
      <c r="G16" s="17">
        <v>15939666.15</v>
      </c>
      <c r="H16" s="14">
        <v>0.105</v>
      </c>
      <c r="I16" s="17">
        <v>223481085.88999999</v>
      </c>
      <c r="J16" s="11">
        <v>0</v>
      </c>
      <c r="K16" s="18">
        <v>0</v>
      </c>
      <c r="L16" s="14">
        <v>7.5600000000000001E-2</v>
      </c>
      <c r="M16" s="17">
        <v>788883353.41999996</v>
      </c>
      <c r="N16" s="11">
        <v>0</v>
      </c>
      <c r="O16" s="18">
        <v>0</v>
      </c>
      <c r="P16" s="12">
        <f t="shared" si="0"/>
        <v>8.1485839520459569E-2</v>
      </c>
      <c r="Q16" s="13">
        <f t="shared" si="1"/>
        <v>1074257276.71</v>
      </c>
      <c r="R16" s="11">
        <v>0</v>
      </c>
      <c r="S16" s="18">
        <v>0</v>
      </c>
      <c r="T16" s="11">
        <v>0.13489999999999999</v>
      </c>
      <c r="U16" s="18">
        <v>6272138278.6499996</v>
      </c>
      <c r="V16" s="11">
        <v>7.5800000000000006E-2</v>
      </c>
      <c r="W16" s="18">
        <v>595170120.48000002</v>
      </c>
      <c r="X16" s="12">
        <f t="shared" si="2"/>
        <v>0.12324548394198348</v>
      </c>
      <c r="Y16" s="13">
        <f t="shared" si="3"/>
        <v>7941565675.8400002</v>
      </c>
    </row>
    <row r="17" spans="1:25" ht="19.5" customHeight="1" x14ac:dyDescent="0.25">
      <c r="A17" s="2" t="s">
        <v>26</v>
      </c>
      <c r="B17" s="14">
        <v>0.15809999999999999</v>
      </c>
      <c r="C17" s="17">
        <v>644833321.16999996</v>
      </c>
      <c r="D17" s="14">
        <v>7.1499999999999994E-2</v>
      </c>
      <c r="E17" s="17">
        <v>17364136220.57</v>
      </c>
      <c r="F17" s="14">
        <v>7.6799999999999993E-2</v>
      </c>
      <c r="G17" s="17">
        <v>188807626.34999999</v>
      </c>
      <c r="H17" s="14">
        <v>0.16420000000000001</v>
      </c>
      <c r="I17" s="17">
        <v>50226029605.599998</v>
      </c>
      <c r="J17" s="14">
        <v>9.5500000000000002E-2</v>
      </c>
      <c r="K17" s="17">
        <v>19821727251.84</v>
      </c>
      <c r="L17" s="15">
        <v>0</v>
      </c>
      <c r="M17" s="18">
        <v>0</v>
      </c>
      <c r="N17" s="14">
        <v>9.4399999999999998E-2</v>
      </c>
      <c r="O17" s="17">
        <v>13624207638.82</v>
      </c>
      <c r="P17" s="12">
        <f t="shared" si="0"/>
        <v>0.12549554283320791</v>
      </c>
      <c r="Q17" s="13">
        <f t="shared" si="1"/>
        <v>101869741664.35001</v>
      </c>
      <c r="R17" s="14">
        <v>8.2900000000000001E-2</v>
      </c>
      <c r="S17" s="17">
        <v>2079915612.28</v>
      </c>
      <c r="T17" s="15">
        <v>0</v>
      </c>
      <c r="U17" s="18">
        <v>0</v>
      </c>
      <c r="V17" s="14">
        <v>8.2600000000000007E-2</v>
      </c>
      <c r="W17" s="17">
        <v>15655830714.990002</v>
      </c>
      <c r="X17" s="12">
        <f>+(P17*Q17+R17*S17+T17*U17+V17*W17)/Y17</f>
        <v>0.11913997751307899</v>
      </c>
      <c r="Y17" s="13">
        <f t="shared" si="3"/>
        <v>119605487991.62001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4">
        <v>-2.0899999999999998E-2</v>
      </c>
      <c r="G18" s="17">
        <v>90720584.390000001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1">
        <v>0</v>
      </c>
      <c r="O18" s="18">
        <v>0</v>
      </c>
      <c r="P18" s="12">
        <f t="shared" si="0"/>
        <v>-2.0899999999999998E-2</v>
      </c>
      <c r="Q18" s="13">
        <f t="shared" si="1"/>
        <v>90720584.390000001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 t="shared" si="2"/>
        <v>-2.0899999999999998E-2</v>
      </c>
      <c r="Y18" s="13">
        <f t="shared" si="3"/>
        <v>90720584.390000001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4">
        <v>0.12609999999999999</v>
      </c>
      <c r="I19" s="17">
        <v>1116714395.9100001</v>
      </c>
      <c r="J19" s="15">
        <v>0</v>
      </c>
      <c r="K19" s="18">
        <v>0</v>
      </c>
      <c r="L19" s="15">
        <v>0</v>
      </c>
      <c r="M19" s="18">
        <v>0</v>
      </c>
      <c r="N19" s="11">
        <v>0</v>
      </c>
      <c r="O19" s="18">
        <v>0</v>
      </c>
      <c r="P19" s="12">
        <f t="shared" si="0"/>
        <v>0.12609999999999999</v>
      </c>
      <c r="Q19" s="13">
        <f t="shared" si="1"/>
        <v>1116714395.9100001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f>+(P19*Q19+R19*S19+T19*U19+V19*W19)/Y19</f>
        <v>0.12609999999999999</v>
      </c>
      <c r="Y19" s="13">
        <f t="shared" si="3"/>
        <v>1116714395.9100001</v>
      </c>
    </row>
    <row r="20" spans="1:25" ht="17.25" x14ac:dyDescent="0.25">
      <c r="A20" s="2" t="s">
        <v>29</v>
      </c>
      <c r="B20" s="14">
        <v>7.0599999999999996E-2</v>
      </c>
      <c r="C20" s="19">
        <v>2440343152.1799998</v>
      </c>
      <c r="D20" s="14">
        <v>8.8499999999999995E-2</v>
      </c>
      <c r="E20" s="17">
        <v>27684716053.75</v>
      </c>
      <c r="F20" s="14">
        <v>0.10970000000000001</v>
      </c>
      <c r="G20" s="17">
        <v>3556612726.02</v>
      </c>
      <c r="H20" s="14">
        <v>0.10100000000000001</v>
      </c>
      <c r="I20" s="17">
        <v>58952392092.07</v>
      </c>
      <c r="J20" s="14">
        <v>9.5500000000000002E-2</v>
      </c>
      <c r="K20" s="17">
        <v>25358378553.16</v>
      </c>
      <c r="L20" s="14">
        <v>9.5399999999999999E-2</v>
      </c>
      <c r="M20" s="17">
        <v>3639912863.7199998</v>
      </c>
      <c r="N20" s="14">
        <v>0.1056</v>
      </c>
      <c r="O20" s="19">
        <v>48433141065.360001</v>
      </c>
      <c r="P20" s="12">
        <f t="shared" si="0"/>
        <v>9.9080945261296335E-2</v>
      </c>
      <c r="Q20" s="13">
        <f t="shared" si="1"/>
        <v>170065496506.26001</v>
      </c>
      <c r="R20" s="14">
        <v>0.1032</v>
      </c>
      <c r="S20" s="19">
        <v>4043150103.1999998</v>
      </c>
      <c r="T20" s="14">
        <v>0.1177</v>
      </c>
      <c r="U20" s="19">
        <v>7234294961.1899996</v>
      </c>
      <c r="V20" s="14">
        <v>9.4299999999999995E-2</v>
      </c>
      <c r="W20" s="19">
        <v>8294189687.3000002</v>
      </c>
      <c r="X20" s="12">
        <f t="shared" si="2"/>
        <v>9.9669941850980451E-2</v>
      </c>
      <c r="Y20" s="13">
        <f t="shared" si="3"/>
        <v>189637131257.95001</v>
      </c>
    </row>
    <row r="21" spans="1:25" ht="32.25" x14ac:dyDescent="0.25">
      <c r="A21" s="2" t="s">
        <v>30</v>
      </c>
      <c r="B21" s="14">
        <v>0.1409</v>
      </c>
      <c r="C21" s="19">
        <v>85365236.370000005</v>
      </c>
      <c r="D21" s="14">
        <v>0.1409</v>
      </c>
      <c r="E21" s="17">
        <v>1846317142.9400001</v>
      </c>
      <c r="F21" s="14">
        <v>0.1409</v>
      </c>
      <c r="G21" s="17">
        <v>39573397.689999998</v>
      </c>
      <c r="H21" s="14">
        <v>0.1409</v>
      </c>
      <c r="I21" s="17">
        <v>3352636054.02</v>
      </c>
      <c r="J21" s="14">
        <v>0.1409</v>
      </c>
      <c r="K21" s="17">
        <v>2615684413.5700002</v>
      </c>
      <c r="L21" s="15">
        <v>0</v>
      </c>
      <c r="M21" s="18">
        <v>0</v>
      </c>
      <c r="N21" s="14">
        <v>0.1409</v>
      </c>
      <c r="O21" s="19">
        <v>1338933051.7</v>
      </c>
      <c r="P21" s="12">
        <f t="shared" si="0"/>
        <v>0.14089999999999997</v>
      </c>
      <c r="Q21" s="13">
        <f t="shared" si="1"/>
        <v>9278509296.2900009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0.14089999999999997</v>
      </c>
      <c r="Y21" s="13">
        <f t="shared" si="3"/>
        <v>9278509296.2900009</v>
      </c>
    </row>
    <row r="22" spans="1:25" ht="30" x14ac:dyDescent="0.25">
      <c r="A22" s="2" t="s">
        <v>31</v>
      </c>
      <c r="B22" s="11">
        <v>0.12</v>
      </c>
      <c r="C22" s="19">
        <v>297389145.64999998</v>
      </c>
      <c r="D22" s="14">
        <v>9.5699999999999993E-2</v>
      </c>
      <c r="E22" s="17">
        <v>27389318542.369999</v>
      </c>
      <c r="F22" s="14">
        <v>9.2499999999999999E-2</v>
      </c>
      <c r="G22" s="17">
        <v>45321493.479999997</v>
      </c>
      <c r="H22" s="11">
        <v>8.3000000000000004E-2</v>
      </c>
      <c r="I22" s="18">
        <v>273419798.99000001</v>
      </c>
      <c r="J22" s="14">
        <v>0.1118</v>
      </c>
      <c r="K22" s="17">
        <v>2234794470.54</v>
      </c>
      <c r="L22" s="15">
        <v>0</v>
      </c>
      <c r="M22" s="18">
        <v>0</v>
      </c>
      <c r="N22" s="14">
        <v>0.114</v>
      </c>
      <c r="O22" s="19">
        <v>2526517071.4499998</v>
      </c>
      <c r="P22" s="12">
        <f t="shared" si="0"/>
        <v>9.8319256466849511E-2</v>
      </c>
      <c r="Q22" s="13">
        <f t="shared" si="1"/>
        <v>32766760522.480003</v>
      </c>
      <c r="R22" s="14">
        <v>5.0500000000000003E-2</v>
      </c>
      <c r="S22" s="19">
        <v>114874982.54000001</v>
      </c>
      <c r="T22" s="15">
        <v>0</v>
      </c>
      <c r="U22" s="18">
        <v>0</v>
      </c>
      <c r="V22" s="14">
        <v>5.0500000000000003E-2</v>
      </c>
      <c r="W22" s="19">
        <v>114874982.54000001</v>
      </c>
      <c r="X22" s="12">
        <f t="shared" si="2"/>
        <v>9.7986297849678383E-2</v>
      </c>
      <c r="Y22" s="13">
        <f t="shared" si="3"/>
        <v>32996510487.560005</v>
      </c>
    </row>
    <row r="23" spans="1:25" ht="16.5" customHeight="1" x14ac:dyDescent="0.25">
      <c r="A23" s="1" t="s">
        <v>32</v>
      </c>
      <c r="B23" s="16">
        <f>+SUMPRODUCT(C10:C22,B10:B22)/C23</f>
        <v>7.1761651197659385E-2</v>
      </c>
      <c r="C23" s="5">
        <f>+SUM(C10:C22)</f>
        <v>15079988918.630001</v>
      </c>
      <c r="D23" s="16">
        <f>+SUMPRODUCT(E10:E22,D10:D22)/E23</f>
        <v>8.2993574313899809E-2</v>
      </c>
      <c r="E23" s="5">
        <f>+SUM(E10:E22)</f>
        <v>229639355039.50003</v>
      </c>
      <c r="F23" s="16">
        <f>+SUMPRODUCT(G10:G22,F10:F22)/G23</f>
        <v>9.371792596655136E-2</v>
      </c>
      <c r="G23" s="5">
        <f>+SUM(G10:G22)</f>
        <v>8881560182.7600002</v>
      </c>
      <c r="H23" s="16">
        <f>+SUMPRODUCT(I10:I22,H10:H22)/I23</f>
        <v>9.6285985091760715E-2</v>
      </c>
      <c r="I23" s="5">
        <f>+SUM(I10:I22)</f>
        <v>338708488156.41998</v>
      </c>
      <c r="J23" s="16">
        <f>+SUMPRODUCT(K10:K22,J10:J22)/K23</f>
        <v>8.4329047805031587E-2</v>
      </c>
      <c r="K23" s="5">
        <f>+SUM(K10:K22)</f>
        <v>167931868776.33002</v>
      </c>
      <c r="L23" s="16">
        <f>+SUMPRODUCT(M10:M22,L10:L22)/M23</f>
        <v>8.9039540220356067E-2</v>
      </c>
      <c r="M23" s="5">
        <f>+SUM(M10:M22)</f>
        <v>9025713468.6999989</v>
      </c>
      <c r="N23" s="16">
        <f>+SUMPRODUCT(O10:O22,N10:N22)/O23</f>
        <v>8.4105376483384592E-2</v>
      </c>
      <c r="O23" s="5">
        <f>+SUM(O10:O22)</f>
        <v>208773569798.25006</v>
      </c>
      <c r="P23" s="16">
        <f>+SUMPRODUCT(P10:P22,Q10:Q22)/Q23</f>
        <v>8.8043545614591281E-2</v>
      </c>
      <c r="Q23" s="5">
        <f>+SUM(Q10:Q22)</f>
        <v>978040544340.59009</v>
      </c>
      <c r="R23" s="16">
        <f>+SUMPRODUCT(S10:S22,R10:R22)/S23</f>
        <v>8.039887050979784E-2</v>
      </c>
      <c r="S23" s="5">
        <f>+SUM(S10:S22)</f>
        <v>20730368092.100002</v>
      </c>
      <c r="T23" s="16">
        <f>+SUMPRODUCT(U10:U22,T10:T22)/U23</f>
        <v>9.9259835431766918E-2</v>
      </c>
      <c r="U23" s="5">
        <f>+SUM(U10:U22)</f>
        <v>27092900933.009998</v>
      </c>
      <c r="V23" s="16">
        <f>+SUMPRODUCT(W10:W22,V10:V22)/W23</f>
        <v>8.0723625239159533E-2</v>
      </c>
      <c r="W23" s="5">
        <f>+SUM(W10:W22)</f>
        <v>71258712702.559998</v>
      </c>
      <c r="X23" s="16">
        <f>+SUMPRODUCT(X10:X22,Y10:Y22)/Y23</f>
        <v>8.7700645715889064E-2</v>
      </c>
      <c r="Y23" s="5">
        <f>SUM(Y10:Y22)</f>
        <v>1097122526068.2603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25" ht="18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27" t="s">
        <v>36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5" ht="15" customHeight="1" x14ac:dyDescent="0.25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25" ht="17.25" customHeight="1" x14ac:dyDescent="0.25">
      <c r="A31" s="27" t="s">
        <v>38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25" x14ac:dyDescent="0.25">
      <c r="A32" s="27" t="s">
        <v>39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25">
    <mergeCell ref="X7:Y8"/>
    <mergeCell ref="V7:W8"/>
    <mergeCell ref="A1:K1"/>
    <mergeCell ref="A2:W2"/>
    <mergeCell ref="A3:W3"/>
    <mergeCell ref="A4:W4"/>
    <mergeCell ref="A5:W5"/>
    <mergeCell ref="A7:A9"/>
    <mergeCell ref="B7:C8"/>
    <mergeCell ref="D7:E8"/>
    <mergeCell ref="F7:G8"/>
    <mergeCell ref="H7:I8"/>
    <mergeCell ref="J7:K8"/>
    <mergeCell ref="L7:M8"/>
    <mergeCell ref="N7:O8"/>
    <mergeCell ref="R7:S8"/>
    <mergeCell ref="T7:U8"/>
    <mergeCell ref="A32:K32"/>
    <mergeCell ref="A25:K25"/>
    <mergeCell ref="A26:K26"/>
    <mergeCell ref="A27:K27"/>
    <mergeCell ref="A29:K29"/>
    <mergeCell ref="A30:K30"/>
    <mergeCell ref="A31:K31"/>
    <mergeCell ref="P7:Q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3A83-43FC-45FE-867C-0C716EC7C0A5}">
  <dimension ref="A1:Y31"/>
  <sheetViews>
    <sheetView showGridLines="0" zoomScaleNormal="100" workbookViewId="0">
      <pane xSplit="1" ySplit="9" topLeftCell="Q10" activePane="bottomRight" state="frozen"/>
      <selection pane="topRight" activeCell="B1" sqref="B1"/>
      <selection pane="bottomLeft" activeCell="A10" sqref="A10"/>
      <selection pane="bottomRight" activeCell="H17" sqref="H17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5" x14ac:dyDescent="0.25">
      <c r="A4" s="29" t="s">
        <v>52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1" t="s">
        <v>4</v>
      </c>
      <c r="B7" s="23" t="s">
        <v>5</v>
      </c>
      <c r="C7" s="24"/>
      <c r="D7" s="23" t="s">
        <v>6</v>
      </c>
      <c r="E7" s="24"/>
      <c r="F7" s="23" t="s">
        <v>7</v>
      </c>
      <c r="G7" s="24"/>
      <c r="H7" s="23" t="s">
        <v>8</v>
      </c>
      <c r="I7" s="24"/>
      <c r="J7" s="34" t="s">
        <v>9</v>
      </c>
      <c r="K7" s="35"/>
      <c r="L7" s="23" t="s">
        <v>10</v>
      </c>
      <c r="M7" s="24"/>
      <c r="N7" s="23" t="s">
        <v>11</v>
      </c>
      <c r="O7" s="24"/>
      <c r="P7" s="23" t="s">
        <v>12</v>
      </c>
      <c r="Q7" s="24"/>
      <c r="R7" s="23" t="s">
        <v>13</v>
      </c>
      <c r="S7" s="24"/>
      <c r="T7" s="23" t="s">
        <v>14</v>
      </c>
      <c r="U7" s="24"/>
      <c r="V7" s="23" t="s">
        <v>15</v>
      </c>
      <c r="W7" s="24"/>
      <c r="X7" s="23" t="s">
        <v>16</v>
      </c>
      <c r="Y7" s="24"/>
    </row>
    <row r="8" spans="1:25" ht="24" customHeight="1" x14ac:dyDescent="0.25">
      <c r="A8" s="3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</row>
    <row r="9" spans="1:25" ht="17.25" customHeight="1" x14ac:dyDescent="0.25">
      <c r="A9" s="33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6.0100000000000001E-2</v>
      </c>
      <c r="C11" s="18">
        <v>11549916592.959999</v>
      </c>
      <c r="D11" s="11">
        <v>7.3999999999999996E-2</v>
      </c>
      <c r="E11" s="18">
        <v>132435446623.78999</v>
      </c>
      <c r="F11" s="11">
        <v>5.5399999999999998E-2</v>
      </c>
      <c r="G11" s="18">
        <v>2352477528.71</v>
      </c>
      <c r="H11" s="11">
        <v>7.0099999999999996E-2</v>
      </c>
      <c r="I11" s="18">
        <v>166715394028.60999</v>
      </c>
      <c r="J11" s="11">
        <v>7.7399999999999997E-2</v>
      </c>
      <c r="K11" s="18">
        <v>111202515290.02</v>
      </c>
      <c r="L11" s="11">
        <v>7.4300000000000005E-2</v>
      </c>
      <c r="M11" s="18">
        <v>2838259738.23</v>
      </c>
      <c r="N11" s="11">
        <v>6.13E-2</v>
      </c>
      <c r="O11" s="18">
        <v>90417901299.399994</v>
      </c>
      <c r="P11" s="12">
        <f t="shared" ref="P11:P22" si="0">+((B11*C11)+(D11*E11)+(F11*G11)+(H11*I11)+(J11*K11)+(L11*M11)+(N11*O11))/Q11</f>
        <v>7.086218376592418E-2</v>
      </c>
      <c r="Q11" s="13">
        <f t="shared" ref="Q11:Q22" si="1">+SUM(C11,E11,G11,I11,K11,M11,O11)</f>
        <v>517511911101.71997</v>
      </c>
      <c r="R11" s="14">
        <v>6.9199999999999998E-2</v>
      </c>
      <c r="S11" s="17">
        <v>13300238018.870001</v>
      </c>
      <c r="T11" s="11">
        <v>6.93E-2</v>
      </c>
      <c r="U11" s="17">
        <v>12082139854.5</v>
      </c>
      <c r="V11" s="14">
        <v>7.2499999999999995E-2</v>
      </c>
      <c r="W11" s="17">
        <v>48655605047.720001</v>
      </c>
      <c r="X11" s="12">
        <f t="shared" ref="X11:X22" si="2">+(P11*Q11+R11*S11+T11*U11+V11*W11)/Y11</f>
        <v>7.0927616923398856E-2</v>
      </c>
      <c r="Y11" s="13">
        <f t="shared" ref="Y11:Y22" si="3">+SUM(Q11+S11+U11+W11)</f>
        <v>591549894022.80994</v>
      </c>
    </row>
    <row r="12" spans="1:25" ht="17.25" x14ac:dyDescent="0.25">
      <c r="A12" s="2" t="s">
        <v>21</v>
      </c>
      <c r="B12" s="11">
        <v>0.1002</v>
      </c>
      <c r="C12" s="18">
        <v>644790582.29999995</v>
      </c>
      <c r="D12" s="11">
        <v>0.1011</v>
      </c>
      <c r="E12" s="18">
        <v>14996179194.809999</v>
      </c>
      <c r="F12" s="11">
        <v>0.1016</v>
      </c>
      <c r="G12" s="18">
        <v>514159559.19</v>
      </c>
      <c r="H12" s="11">
        <v>0.10489999999999999</v>
      </c>
      <c r="I12" s="18">
        <v>28210872720.009998</v>
      </c>
      <c r="J12" s="11">
        <v>0.1031</v>
      </c>
      <c r="K12" s="18">
        <v>9747582837.0200005</v>
      </c>
      <c r="L12" s="11">
        <v>0.1</v>
      </c>
      <c r="M12" s="18">
        <v>48891445.07</v>
      </c>
      <c r="N12" s="11">
        <v>0.1062</v>
      </c>
      <c r="O12" s="18">
        <v>22489643014.650002</v>
      </c>
      <c r="P12" s="12">
        <f t="shared" si="0"/>
        <v>0.10424429204417231</v>
      </c>
      <c r="Q12" s="13">
        <f t="shared" si="1"/>
        <v>76652119353.050003</v>
      </c>
      <c r="R12" s="14">
        <v>0.1128</v>
      </c>
      <c r="S12" s="17">
        <v>1034304510</v>
      </c>
      <c r="T12" s="14">
        <v>9.5299999999999996E-2</v>
      </c>
      <c r="U12" s="17">
        <v>363295247.87</v>
      </c>
      <c r="V12" s="14">
        <v>0.1053</v>
      </c>
      <c r="W12" s="17">
        <v>3646556475.5900002</v>
      </c>
      <c r="X12" s="12">
        <f t="shared" si="2"/>
        <v>0.10435995811517203</v>
      </c>
      <c r="Y12" s="13">
        <f t="shared" si="3"/>
        <v>81696275586.509995</v>
      </c>
    </row>
    <row r="13" spans="1:25" x14ac:dyDescent="0.25">
      <c r="A13" s="2" t="s">
        <v>22</v>
      </c>
      <c r="B13" s="11">
        <v>0.1009</v>
      </c>
      <c r="C13" s="18">
        <v>1703681022.22</v>
      </c>
      <c r="D13" s="11">
        <v>9.5899999999999999E-2</v>
      </c>
      <c r="E13" s="18">
        <v>3924990856.2199998</v>
      </c>
      <c r="F13" s="11">
        <v>0.1082</v>
      </c>
      <c r="G13" s="18">
        <v>1222294629.54</v>
      </c>
      <c r="H13" s="11">
        <v>8.6900000000000005E-2</v>
      </c>
      <c r="I13" s="18">
        <v>7719011132.1899996</v>
      </c>
      <c r="J13" s="11">
        <v>8.5699999999999998E-2</v>
      </c>
      <c r="K13" s="18">
        <v>2940584863.3099999</v>
      </c>
      <c r="L13" s="15">
        <v>0</v>
      </c>
      <c r="M13" s="18">
        <v>0</v>
      </c>
      <c r="N13" s="11">
        <v>6.0400000000000002E-2</v>
      </c>
      <c r="O13" s="18">
        <v>4183903141.1300001</v>
      </c>
      <c r="P13" s="12">
        <f t="shared" si="0"/>
        <v>8.5554458333851266E-2</v>
      </c>
      <c r="Q13" s="13">
        <f t="shared" si="1"/>
        <v>21694465644.610001</v>
      </c>
      <c r="R13" s="14">
        <v>8.9200000000000002E-2</v>
      </c>
      <c r="S13" s="17">
        <v>134859197.84</v>
      </c>
      <c r="T13" s="14">
        <v>8.8099999999999998E-2</v>
      </c>
      <c r="U13" s="17">
        <v>716397443.01999998</v>
      </c>
      <c r="V13" s="14">
        <v>6.83E-2</v>
      </c>
      <c r="W13" s="17">
        <v>867734975.75</v>
      </c>
      <c r="X13" s="12">
        <f t="shared" si="2"/>
        <v>8.5013869967205016E-2</v>
      </c>
      <c r="Y13" s="13">
        <f t="shared" si="3"/>
        <v>23413457261.220001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8044618342.6000004</v>
      </c>
      <c r="F14" s="15">
        <v>0</v>
      </c>
      <c r="G14" s="18">
        <v>0</v>
      </c>
      <c r="H14" s="11">
        <v>8.7300000000000003E-2</v>
      </c>
      <c r="I14" s="18">
        <v>680279958.39999998</v>
      </c>
      <c r="J14" s="11">
        <v>0.10290000000000001</v>
      </c>
      <c r="K14" s="18">
        <v>2088350239.04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8.912247493044223E-2</v>
      </c>
      <c r="Q14" s="13">
        <f t="shared" si="1"/>
        <v>10813248540.040001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8.912247493044223E-2</v>
      </c>
      <c r="Y14" s="13">
        <f t="shared" si="3"/>
        <v>10813248540.040001</v>
      </c>
    </row>
    <row r="15" spans="1:25" ht="17.25" x14ac:dyDescent="0.25">
      <c r="A15" s="2" t="s">
        <v>24</v>
      </c>
      <c r="B15" s="11">
        <v>0.1019</v>
      </c>
      <c r="C15" s="18">
        <v>195985518.31999999</v>
      </c>
      <c r="D15" s="11">
        <v>0.1212</v>
      </c>
      <c r="E15" s="18">
        <v>5947606105.2600002</v>
      </c>
      <c r="F15" s="11">
        <v>0.12959999999999999</v>
      </c>
      <c r="G15" s="18">
        <v>738938240.12</v>
      </c>
      <c r="H15" s="11">
        <v>0.11600000000000001</v>
      </c>
      <c r="I15" s="18">
        <v>15167895497.6</v>
      </c>
      <c r="J15" s="11">
        <v>0.1045</v>
      </c>
      <c r="K15" s="18">
        <v>1868921324.3599999</v>
      </c>
      <c r="L15" s="11">
        <v>0.1288</v>
      </c>
      <c r="M15" s="18">
        <v>2085960361.26</v>
      </c>
      <c r="N15" s="11">
        <v>0.1212</v>
      </c>
      <c r="O15" s="18">
        <v>7424920405.9700003</v>
      </c>
      <c r="P15" s="12">
        <f t="shared" si="0"/>
        <v>0.11845379722962707</v>
      </c>
      <c r="Q15" s="13">
        <f t="shared" si="1"/>
        <v>33430227452.889999</v>
      </c>
      <c r="R15" s="14">
        <v>0.12189999999999999</v>
      </c>
      <c r="S15" s="17">
        <v>997972806.38999999</v>
      </c>
      <c r="T15" s="14">
        <v>0.12609999999999999</v>
      </c>
      <c r="U15" s="17">
        <v>1226589072.45</v>
      </c>
      <c r="V15" s="14">
        <v>0.1246</v>
      </c>
      <c r="W15" s="17">
        <v>3088726152.3699999</v>
      </c>
      <c r="X15" s="12">
        <f t="shared" si="2"/>
        <v>0.1192746288514164</v>
      </c>
      <c r="Y15" s="13">
        <f t="shared" si="3"/>
        <v>38743515484.099998</v>
      </c>
    </row>
    <row r="16" spans="1:25" ht="18" customHeight="1" x14ac:dyDescent="0.25">
      <c r="A16" s="2" t="s">
        <v>25</v>
      </c>
      <c r="B16" s="11">
        <v>7.5800000000000006E-2</v>
      </c>
      <c r="C16" s="18">
        <v>43915330.039999999</v>
      </c>
      <c r="D16" s="15">
        <v>0</v>
      </c>
      <c r="E16" s="18">
        <v>0</v>
      </c>
      <c r="F16" s="11">
        <v>5.5800000000000002E-2</v>
      </c>
      <c r="G16" s="18">
        <v>5361304.3499999996</v>
      </c>
      <c r="H16" s="11">
        <v>0.105</v>
      </c>
      <c r="I16" s="18">
        <v>221668489.66</v>
      </c>
      <c r="J16" s="15">
        <v>0</v>
      </c>
      <c r="K16" s="18">
        <v>0</v>
      </c>
      <c r="L16" s="11">
        <v>7.5800000000000006E-2</v>
      </c>
      <c r="M16" s="18">
        <v>570724123.97000003</v>
      </c>
      <c r="N16" s="15">
        <v>0</v>
      </c>
      <c r="O16" s="18">
        <v>0</v>
      </c>
      <c r="P16" s="12">
        <f t="shared" si="0"/>
        <v>8.3362939748656176E-2</v>
      </c>
      <c r="Q16" s="13">
        <f t="shared" si="1"/>
        <v>841669248.01999998</v>
      </c>
      <c r="R16" s="11">
        <v>0</v>
      </c>
      <c r="S16" s="18">
        <v>0</v>
      </c>
      <c r="T16" s="11">
        <v>0.14269999999999999</v>
      </c>
      <c r="U16" s="18">
        <v>5592279378.2299995</v>
      </c>
      <c r="V16" s="15">
        <v>0</v>
      </c>
      <c r="W16" s="18">
        <v>0</v>
      </c>
      <c r="X16" s="12">
        <f t="shared" si="2"/>
        <v>0.13493770940947433</v>
      </c>
      <c r="Y16" s="13">
        <f t="shared" si="3"/>
        <v>6433948626.25</v>
      </c>
    </row>
    <row r="17" spans="1:25" ht="19.5" customHeight="1" x14ac:dyDescent="0.25">
      <c r="A17" s="2" t="s">
        <v>26</v>
      </c>
      <c r="B17" s="11">
        <v>0.1167</v>
      </c>
      <c r="C17" s="18">
        <v>1123678558.52</v>
      </c>
      <c r="D17" s="11">
        <v>1.5900000000000001E-2</v>
      </c>
      <c r="E17" s="18">
        <v>31971124718.799999</v>
      </c>
      <c r="F17" s="11">
        <v>2.0400000000000001E-2</v>
      </c>
      <c r="G17" s="18">
        <v>205414035.88999999</v>
      </c>
      <c r="H17" s="11">
        <v>0.158</v>
      </c>
      <c r="I17" s="18">
        <v>64873603907.599998</v>
      </c>
      <c r="J17" s="11">
        <v>7.6399999999999996E-2</v>
      </c>
      <c r="K17" s="18">
        <v>36674940501.860001</v>
      </c>
      <c r="L17" s="15">
        <v>0</v>
      </c>
      <c r="M17" s="18">
        <v>0</v>
      </c>
      <c r="N17" s="11">
        <v>7.22E-2</v>
      </c>
      <c r="O17" s="18">
        <v>17792048559.099998</v>
      </c>
      <c r="P17" s="12">
        <f t="shared" si="0"/>
        <v>9.8140499694657268E-2</v>
      </c>
      <c r="Q17" s="13">
        <f t="shared" si="1"/>
        <v>152640810281.76999</v>
      </c>
      <c r="R17" s="11">
        <v>7.3899999999999993E-2</v>
      </c>
      <c r="S17" s="18">
        <v>3748270586.8499999</v>
      </c>
      <c r="T17" s="15">
        <v>0</v>
      </c>
      <c r="U17" s="18">
        <v>0</v>
      </c>
      <c r="V17" s="11">
        <v>5.67E-2</v>
      </c>
      <c r="W17" s="18">
        <v>19357636928.34</v>
      </c>
      <c r="X17" s="12">
        <f>+(P17*Q17+R17*S17+T17*U17+V17*W17)/Y17</f>
        <v>9.3059038655561629E-2</v>
      </c>
      <c r="Y17" s="13">
        <f t="shared" si="3"/>
        <v>175746717796.95999</v>
      </c>
    </row>
    <row r="18" spans="1:25" ht="19.5" hidden="1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hidden="1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7.0599999999999996E-2</v>
      </c>
      <c r="C20" s="18">
        <v>2632201918</v>
      </c>
      <c r="D20" s="11">
        <v>8.6099999999999996E-2</v>
      </c>
      <c r="E20" s="18">
        <v>23610712781.669998</v>
      </c>
      <c r="F20" s="11">
        <v>9.9099999999999994E-2</v>
      </c>
      <c r="G20" s="18">
        <v>4734612811.9300003</v>
      </c>
      <c r="H20" s="11">
        <v>9.6600000000000005E-2</v>
      </c>
      <c r="I20" s="18">
        <v>79502847457.729996</v>
      </c>
      <c r="J20" s="11">
        <v>9.2899999999999996E-2</v>
      </c>
      <c r="K20" s="18">
        <v>14463508791.469999</v>
      </c>
      <c r="L20" s="11">
        <v>9.4299999999999995E-2</v>
      </c>
      <c r="M20" s="18">
        <v>4197544966.0599999</v>
      </c>
      <c r="N20" s="11">
        <v>9.3700000000000006E-2</v>
      </c>
      <c r="O20" s="18">
        <v>84814897711.020004</v>
      </c>
      <c r="P20" s="12">
        <f t="shared" si="0"/>
        <v>9.3731911210224436E-2</v>
      </c>
      <c r="Q20" s="13">
        <f t="shared" si="1"/>
        <v>213956326437.88</v>
      </c>
      <c r="R20" s="14">
        <v>7.6200000000000004E-2</v>
      </c>
      <c r="S20" s="19">
        <v>2250107146.7800002</v>
      </c>
      <c r="T20" s="14">
        <v>0.1176</v>
      </c>
      <c r="U20" s="19">
        <v>8050887498.6800003</v>
      </c>
      <c r="V20" s="14">
        <v>8.8999999999999996E-2</v>
      </c>
      <c r="W20" s="19">
        <v>1732188200.8800001</v>
      </c>
      <c r="X20" s="12">
        <f t="shared" si="2"/>
        <v>9.4371383629257996E-2</v>
      </c>
      <c r="Y20" s="13">
        <f t="shared" si="3"/>
        <v>225989509284.22</v>
      </c>
    </row>
    <row r="21" spans="1:25" ht="32.25" x14ac:dyDescent="0.25">
      <c r="A21" s="2" t="s">
        <v>30</v>
      </c>
      <c r="B21" s="11">
        <v>0.15229999999999999</v>
      </c>
      <c r="C21" s="18">
        <v>92332192.799999997</v>
      </c>
      <c r="D21" s="11">
        <v>0.15229999999999999</v>
      </c>
      <c r="E21" s="18">
        <v>1997001562.54</v>
      </c>
      <c r="F21" s="11">
        <v>0.15229999999999999</v>
      </c>
      <c r="G21" s="18">
        <v>42803121.520000003</v>
      </c>
      <c r="H21" s="11">
        <v>0.15229999999999999</v>
      </c>
      <c r="I21" s="18">
        <v>3039679725.4099998</v>
      </c>
      <c r="J21" s="11">
        <v>0.15229999999999999</v>
      </c>
      <c r="K21" s="18">
        <v>2829159595.3499999</v>
      </c>
      <c r="L21" s="15">
        <v>0</v>
      </c>
      <c r="M21" s="18">
        <v>0</v>
      </c>
      <c r="N21" s="11">
        <v>0.15229999999999999</v>
      </c>
      <c r="O21" s="18">
        <v>1448208075.54</v>
      </c>
      <c r="P21" s="12">
        <f t="shared" si="0"/>
        <v>0.15229999999999999</v>
      </c>
      <c r="Q21" s="13">
        <f t="shared" si="1"/>
        <v>9449184273.1599998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0.15229999999999999</v>
      </c>
      <c r="Y21" s="13">
        <f t="shared" si="3"/>
        <v>9449184273.1599998</v>
      </c>
    </row>
    <row r="22" spans="1:25" ht="30" x14ac:dyDescent="0.25">
      <c r="A22" s="2" t="s">
        <v>31</v>
      </c>
      <c r="B22" s="11">
        <v>0.1179</v>
      </c>
      <c r="C22" s="18">
        <v>1866343057.4300001</v>
      </c>
      <c r="D22" s="11">
        <v>9.5699999999999993E-2</v>
      </c>
      <c r="E22" s="18">
        <v>27595409854.869999</v>
      </c>
      <c r="F22" s="11">
        <v>9.2499999999999999E-2</v>
      </c>
      <c r="G22" s="18">
        <v>46134647.75</v>
      </c>
      <c r="H22" s="11">
        <v>8.3000000000000004E-2</v>
      </c>
      <c r="I22" s="18">
        <v>777074067.08000004</v>
      </c>
      <c r="J22" s="11">
        <v>0.11459999999999999</v>
      </c>
      <c r="K22" s="18">
        <v>3955658512.6100001</v>
      </c>
      <c r="L22" s="15">
        <v>0</v>
      </c>
      <c r="M22" s="18">
        <v>0</v>
      </c>
      <c r="N22" s="11">
        <v>0.1149</v>
      </c>
      <c r="O22" s="18">
        <v>3425124184.8699999</v>
      </c>
      <c r="P22" s="12">
        <f t="shared" si="0"/>
        <v>0.10026490845119766</v>
      </c>
      <c r="Q22" s="13">
        <f t="shared" si="1"/>
        <v>37665744324.610001</v>
      </c>
      <c r="R22" s="14">
        <v>5.0500000000000003E-2</v>
      </c>
      <c r="S22" s="19">
        <v>108774998.84</v>
      </c>
      <c r="T22" s="15">
        <v>0</v>
      </c>
      <c r="U22" s="18">
        <v>0</v>
      </c>
      <c r="V22" s="14">
        <v>0.1138</v>
      </c>
      <c r="W22" s="19">
        <v>1980820671.21</v>
      </c>
      <c r="X22" s="12">
        <f t="shared" si="2"/>
        <v>0.10080313580054016</v>
      </c>
      <c r="Y22" s="13">
        <f t="shared" si="3"/>
        <v>39755339994.659996</v>
      </c>
    </row>
    <row r="23" spans="1:25" ht="16.5" customHeight="1" x14ac:dyDescent="0.25">
      <c r="A23" s="1" t="s">
        <v>32</v>
      </c>
      <c r="B23" s="16">
        <f>+SUMPRODUCT(B10:B22,C10:C22)/C23</f>
        <v>7.5809169473593813E-2</v>
      </c>
      <c r="C23" s="5">
        <f>+SUM(C10:C22)</f>
        <v>19855605362.999996</v>
      </c>
      <c r="D23" s="16">
        <f>+SUMPRODUCT(E10:E22,D10:D22)/E23</f>
        <v>7.4195177579934352E-2</v>
      </c>
      <c r="E23" s="5">
        <f>+SUM(E10:E22)</f>
        <v>251804152185.75003</v>
      </c>
      <c r="F23" s="16">
        <f>+SUMPRODUCT(G10:G22,F10:F22)/G23</f>
        <v>9.0739547244517202E-2</v>
      </c>
      <c r="G23" s="5">
        <f>+SUM(G10:G22)</f>
        <v>9872962347.8000031</v>
      </c>
      <c r="H23" s="16">
        <f>+SUMPRODUCT(I10:I22,H10:H22)/I23</f>
        <v>9.7071757381282431E-2</v>
      </c>
      <c r="I23" s="5">
        <f>+SUM(I10:I22)</f>
        <v>366908326984.28998</v>
      </c>
      <c r="J23" s="16">
        <f>+SUMPRODUCT(K10:K22,J10:J22)/K23</f>
        <v>8.2331924616677474E-2</v>
      </c>
      <c r="K23" s="5">
        <f>+SUM(K10:K22)</f>
        <v>187022566757.20999</v>
      </c>
      <c r="L23" s="16">
        <f>+SUMPRODUCT(M10:M22,L10:L22)/M23</f>
        <v>9.4805136060986187E-2</v>
      </c>
      <c r="M23" s="5">
        <f>+SUM(M10:M22)</f>
        <v>9741380634.5900002</v>
      </c>
      <c r="N23" s="16">
        <f>+SUMPRODUCT(O10:O22,N10:N22)/O23</f>
        <v>8.155837477427802E-2</v>
      </c>
      <c r="O23" s="5">
        <f>+SUM(O10:O22)</f>
        <v>233247991193.85001</v>
      </c>
      <c r="P23" s="16">
        <f>+SUMPRODUCT(P10:P22,Q10:Q22)/Q23</f>
        <v>8.534909177892544E-2</v>
      </c>
      <c r="Q23" s="5">
        <f>+SUM(Q10:Q22)</f>
        <v>1078452985466.4901</v>
      </c>
      <c r="R23" s="16">
        <f>+SUMPRODUCT(S10:S22,R10:R22)/S23</f>
        <v>7.5305327601180236E-2</v>
      </c>
      <c r="S23" s="5">
        <f>+SUM(S10:S22)</f>
        <v>21574527265.57</v>
      </c>
      <c r="T23" s="16">
        <f>+SUMPRODUCT(U10:U22,T10:T22)/U23</f>
        <v>0.10111819897738213</v>
      </c>
      <c r="U23" s="5">
        <f>+SUM(U10:U22)</f>
        <v>28031616056.330002</v>
      </c>
      <c r="V23" s="16">
        <f>+SUMPRODUCT(W10:W22,V10:V22)/W23</f>
        <v>7.3526399652945371E-2</v>
      </c>
      <c r="W23" s="5">
        <f>+SUM(W10:W22)</f>
        <v>79329268451.860016</v>
      </c>
      <c r="X23" s="16">
        <f>+SUMPRODUCT(X10:X22,Y10:Y22)/Y23</f>
        <v>8.4758940817828171E-2</v>
      </c>
      <c r="Y23" s="5">
        <f>SUM(Y10:Y22)</f>
        <v>1207388397240.2498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25" ht="18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27" t="s">
        <v>48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5" x14ac:dyDescent="0.25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25" x14ac:dyDescent="0.25">
      <c r="A31" s="27" t="s">
        <v>45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3AF5-6D21-4BFB-AC19-36E7D66102A6}">
  <dimension ref="A1:Y31"/>
  <sheetViews>
    <sheetView showGridLines="0"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V29" sqref="V29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5" x14ac:dyDescent="0.25">
      <c r="A4" s="29" t="s">
        <v>53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1" t="s">
        <v>4</v>
      </c>
      <c r="B7" s="23" t="s">
        <v>5</v>
      </c>
      <c r="C7" s="24"/>
      <c r="D7" s="23" t="s">
        <v>6</v>
      </c>
      <c r="E7" s="24"/>
      <c r="F7" s="23" t="s">
        <v>7</v>
      </c>
      <c r="G7" s="24"/>
      <c r="H7" s="23" t="s">
        <v>8</v>
      </c>
      <c r="I7" s="24"/>
      <c r="J7" s="34" t="s">
        <v>9</v>
      </c>
      <c r="K7" s="35"/>
      <c r="L7" s="23" t="s">
        <v>10</v>
      </c>
      <c r="M7" s="24"/>
      <c r="N7" s="23" t="s">
        <v>11</v>
      </c>
      <c r="O7" s="24"/>
      <c r="P7" s="23" t="s">
        <v>12</v>
      </c>
      <c r="Q7" s="24"/>
      <c r="R7" s="23" t="s">
        <v>13</v>
      </c>
      <c r="S7" s="24"/>
      <c r="T7" s="23" t="s">
        <v>14</v>
      </c>
      <c r="U7" s="24"/>
      <c r="V7" s="23" t="s">
        <v>15</v>
      </c>
      <c r="W7" s="24"/>
      <c r="X7" s="23" t="s">
        <v>16</v>
      </c>
      <c r="Y7" s="24"/>
    </row>
    <row r="8" spans="1:25" ht="24" customHeight="1" x14ac:dyDescent="0.25">
      <c r="A8" s="3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</row>
    <row r="9" spans="1:25" ht="17.25" customHeight="1" x14ac:dyDescent="0.25">
      <c r="A9" s="33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5.9700000000000003E-2</v>
      </c>
      <c r="C11" s="18">
        <v>11772689841.639999</v>
      </c>
      <c r="D11" s="11">
        <v>7.7200000000000005E-2</v>
      </c>
      <c r="E11" s="18">
        <v>138499846811</v>
      </c>
      <c r="F11" s="11">
        <v>5.4899999999999997E-2</v>
      </c>
      <c r="G11" s="18">
        <v>2618537526.02</v>
      </c>
      <c r="H11" s="11">
        <v>6.8500000000000005E-2</v>
      </c>
      <c r="I11" s="18">
        <v>158380978669.59</v>
      </c>
      <c r="J11" s="11">
        <v>8.0600000000000005E-2</v>
      </c>
      <c r="K11" s="18">
        <v>111616093017.67999</v>
      </c>
      <c r="L11" s="11">
        <v>7.4300000000000005E-2</v>
      </c>
      <c r="M11" s="18">
        <v>2854434293.4299998</v>
      </c>
      <c r="N11" s="11">
        <v>6.1499999999999999E-2</v>
      </c>
      <c r="O11" s="18">
        <v>92252041958.990005</v>
      </c>
      <c r="P11" s="12">
        <f t="shared" ref="P11:P22" si="0">+((B11*C11)+(D11*E11)+(F11*G11)+(H11*I11)+(J11*K11)+(L11*M11)+(N11*O11))/Q11</f>
        <v>7.1950003070861968E-2</v>
      </c>
      <c r="Q11" s="13">
        <f t="shared" ref="Q11:Q22" si="1">+SUM(C11,E11,G11,I11,K11,M11,O11)</f>
        <v>517994622118.34998</v>
      </c>
      <c r="R11" s="14">
        <v>7.1099999999999997E-2</v>
      </c>
      <c r="S11" s="17">
        <v>13382368463.030001</v>
      </c>
      <c r="T11" s="11">
        <v>7.6799999999999993E-2</v>
      </c>
      <c r="U11" s="17">
        <v>12223241814.16</v>
      </c>
      <c r="V11" s="14">
        <v>7.4499999999999997E-2</v>
      </c>
      <c r="W11" s="17">
        <v>48977605840.120003</v>
      </c>
      <c r="X11" s="12">
        <f t="shared" ref="X11:X22" si="2">+(P11*Q11+R11*S11+T11*U11+V11*W11)/Y11</f>
        <v>7.224161096490192E-2</v>
      </c>
      <c r="Y11" s="13">
        <f t="shared" ref="Y11:Y22" si="3">+SUM(Q11+S11+U11+W11)</f>
        <v>592577838235.66003</v>
      </c>
    </row>
    <row r="12" spans="1:25" ht="17.25" x14ac:dyDescent="0.25">
      <c r="A12" s="2" t="s">
        <v>21</v>
      </c>
      <c r="B12" s="11">
        <v>0.1056</v>
      </c>
      <c r="C12" s="18">
        <v>881100890.61000001</v>
      </c>
      <c r="D12" s="11">
        <v>0.1012</v>
      </c>
      <c r="E12" s="18">
        <v>15085505021.01</v>
      </c>
      <c r="F12" s="11">
        <v>0.1123</v>
      </c>
      <c r="G12" s="18">
        <v>308274692.94</v>
      </c>
      <c r="H12" s="11">
        <v>0.10489999999999999</v>
      </c>
      <c r="I12" s="18">
        <v>28338570290.91</v>
      </c>
      <c r="J12" s="11">
        <v>0.1031</v>
      </c>
      <c r="K12" s="18">
        <v>9773799825.4599991</v>
      </c>
      <c r="L12" s="11">
        <v>0.1</v>
      </c>
      <c r="M12" s="18">
        <v>46907330.560000002</v>
      </c>
      <c r="N12" s="11">
        <v>0.10630000000000001</v>
      </c>
      <c r="O12" s="18">
        <v>22603470509.380001</v>
      </c>
      <c r="P12" s="12">
        <f t="shared" si="0"/>
        <v>0.10439250524906667</v>
      </c>
      <c r="Q12" s="13">
        <f t="shared" si="1"/>
        <v>77037628560.869995</v>
      </c>
      <c r="R12" s="14">
        <v>0.1129</v>
      </c>
      <c r="S12" s="17">
        <v>1032771254.66</v>
      </c>
      <c r="T12" s="14">
        <v>9.5200000000000007E-2</v>
      </c>
      <c r="U12" s="17">
        <v>355008433.91000003</v>
      </c>
      <c r="V12" s="14">
        <v>0.1053</v>
      </c>
      <c r="W12" s="17">
        <v>3644300493.0100002</v>
      </c>
      <c r="X12" s="12">
        <f t="shared" si="2"/>
        <v>0.10450009747571505</v>
      </c>
      <c r="Y12" s="13">
        <f t="shared" si="3"/>
        <v>82069708742.449997</v>
      </c>
    </row>
    <row r="13" spans="1:25" x14ac:dyDescent="0.25">
      <c r="A13" s="2" t="s">
        <v>22</v>
      </c>
      <c r="B13" s="11">
        <v>0.1008</v>
      </c>
      <c r="C13" s="18">
        <v>1701574737.9300001</v>
      </c>
      <c r="D13" s="11">
        <v>9.8199999999999996E-2</v>
      </c>
      <c r="E13" s="18">
        <v>3726511902.4499998</v>
      </c>
      <c r="F13" s="11">
        <v>0.1096</v>
      </c>
      <c r="G13" s="18">
        <v>1686532404.55</v>
      </c>
      <c r="H13" s="11">
        <v>8.6800000000000002E-2</v>
      </c>
      <c r="I13" s="18">
        <v>7710493056.9300003</v>
      </c>
      <c r="J13" s="11">
        <v>8.6499999999999994E-2</v>
      </c>
      <c r="K13" s="18">
        <v>2856813794.0700002</v>
      </c>
      <c r="L13" s="15">
        <v>0</v>
      </c>
      <c r="M13" s="18">
        <v>0</v>
      </c>
      <c r="N13" s="11">
        <v>6.0400000000000002E-2</v>
      </c>
      <c r="O13" s="18">
        <v>4173997371.6300001</v>
      </c>
      <c r="P13" s="12">
        <f t="shared" si="0"/>
        <v>8.6512052708571499E-2</v>
      </c>
      <c r="Q13" s="13">
        <f t="shared" si="1"/>
        <v>21855923267.560001</v>
      </c>
      <c r="R13" s="14">
        <v>8.9200000000000002E-2</v>
      </c>
      <c r="S13" s="17">
        <v>135626581.11000001</v>
      </c>
      <c r="T13" s="14">
        <v>8.7900000000000006E-2</v>
      </c>
      <c r="U13" s="17">
        <v>708163611.45000005</v>
      </c>
      <c r="V13" s="14">
        <v>6.9900000000000004E-2</v>
      </c>
      <c r="W13" s="17">
        <v>790766466.13</v>
      </c>
      <c r="X13" s="12">
        <f t="shared" si="2"/>
        <v>8.6010198196241672E-2</v>
      </c>
      <c r="Y13" s="13">
        <f t="shared" si="3"/>
        <v>23490479926.250004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8097333090.3999996</v>
      </c>
      <c r="F14" s="15">
        <v>0</v>
      </c>
      <c r="G14" s="18">
        <v>0</v>
      </c>
      <c r="H14" s="11">
        <v>8.7300000000000003E-2</v>
      </c>
      <c r="I14" s="18">
        <v>684820337.60000002</v>
      </c>
      <c r="J14" s="11">
        <v>0.10290000000000001</v>
      </c>
      <c r="K14" s="18">
        <v>2104963142.6099999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8.9126166914915469E-2</v>
      </c>
      <c r="Q14" s="13">
        <f t="shared" si="1"/>
        <v>10887116570.610001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8.9126166914915469E-2</v>
      </c>
      <c r="Y14" s="13">
        <f t="shared" si="3"/>
        <v>10887116570.610001</v>
      </c>
    </row>
    <row r="15" spans="1:25" ht="17.25" x14ac:dyDescent="0.25">
      <c r="A15" s="2" t="s">
        <v>24</v>
      </c>
      <c r="B15" s="11">
        <v>0.1011</v>
      </c>
      <c r="C15" s="18">
        <v>196992175.44</v>
      </c>
      <c r="D15" s="11">
        <v>0.1144</v>
      </c>
      <c r="E15" s="18">
        <v>1768315336.8299999</v>
      </c>
      <c r="F15" s="11">
        <v>0.1331</v>
      </c>
      <c r="G15" s="18">
        <v>748305677.86000001</v>
      </c>
      <c r="H15" s="11">
        <v>0.12</v>
      </c>
      <c r="I15" s="18">
        <v>6567180186.9700003</v>
      </c>
      <c r="J15" s="11">
        <v>0.1191</v>
      </c>
      <c r="K15" s="18">
        <v>2327835407.96</v>
      </c>
      <c r="L15" s="11">
        <v>0.1288</v>
      </c>
      <c r="M15" s="18">
        <v>2149181666.8000002</v>
      </c>
      <c r="N15" s="11">
        <v>0.12330000000000001</v>
      </c>
      <c r="O15" s="18">
        <v>6993030348.0600004</v>
      </c>
      <c r="P15" s="12">
        <f t="shared" si="0"/>
        <v>0.121738331168119</v>
      </c>
      <c r="Q15" s="13">
        <f t="shared" si="1"/>
        <v>20750840799.920002</v>
      </c>
      <c r="R15" s="14">
        <v>0.12790000000000001</v>
      </c>
      <c r="S15" s="17">
        <v>351302168.57999998</v>
      </c>
      <c r="T15" s="14">
        <v>0.13170000000000001</v>
      </c>
      <c r="U15" s="17">
        <v>1750760629.55</v>
      </c>
      <c r="V15" s="14">
        <v>0.127</v>
      </c>
      <c r="W15" s="17">
        <v>1698301953.03</v>
      </c>
      <c r="X15" s="12">
        <f t="shared" si="2"/>
        <v>0.1229008405859227</v>
      </c>
      <c r="Y15" s="13">
        <f t="shared" si="3"/>
        <v>24551205551.080002</v>
      </c>
    </row>
    <row r="16" spans="1:25" ht="18" customHeight="1" x14ac:dyDescent="0.25">
      <c r="A16" s="2" t="s">
        <v>25</v>
      </c>
      <c r="B16" s="11">
        <v>7.5800000000000006E-2</v>
      </c>
      <c r="C16" s="18">
        <v>44171122.950000003</v>
      </c>
      <c r="D16" s="15">
        <v>0</v>
      </c>
      <c r="E16" s="18">
        <v>0</v>
      </c>
      <c r="F16" s="11">
        <v>9.6299999999999997E-2</v>
      </c>
      <c r="G16" s="18">
        <v>5289081.2</v>
      </c>
      <c r="H16" s="11">
        <v>0.105</v>
      </c>
      <c r="I16" s="18">
        <v>222626313.16</v>
      </c>
      <c r="J16" s="15">
        <v>0</v>
      </c>
      <c r="K16" s="18">
        <v>0</v>
      </c>
      <c r="L16" s="11">
        <v>7.5800000000000006E-2</v>
      </c>
      <c r="M16" s="18">
        <v>574048411.14999998</v>
      </c>
      <c r="N16" s="15">
        <v>0</v>
      </c>
      <c r="O16" s="18">
        <v>0</v>
      </c>
      <c r="P16" s="12">
        <f t="shared" si="0"/>
        <v>8.3610946323774693E-2</v>
      </c>
      <c r="Q16" s="13">
        <f t="shared" si="1"/>
        <v>846134928.46000004</v>
      </c>
      <c r="R16" s="18">
        <v>0</v>
      </c>
      <c r="S16" s="18">
        <v>0</v>
      </c>
      <c r="T16" s="11">
        <v>0.14269999999999999</v>
      </c>
      <c r="U16" s="18">
        <v>5651211735.1199999</v>
      </c>
      <c r="V16" s="15">
        <v>0</v>
      </c>
      <c r="W16" s="18">
        <v>0</v>
      </c>
      <c r="X16" s="12">
        <f t="shared" si="2"/>
        <v>0.13500496465805722</v>
      </c>
      <c r="Y16" s="13">
        <f t="shared" si="3"/>
        <v>6497346663.5799999</v>
      </c>
    </row>
    <row r="17" spans="1:25" ht="19.5" customHeight="1" x14ac:dyDescent="0.25">
      <c r="A17" s="2" t="s">
        <v>26</v>
      </c>
      <c r="B17" s="11">
        <v>0.1164</v>
      </c>
      <c r="C17" s="18">
        <v>1152046952.6400001</v>
      </c>
      <c r="D17" s="11">
        <v>5.3400000000000003E-2</v>
      </c>
      <c r="E17" s="18">
        <v>32350624840.959999</v>
      </c>
      <c r="F17" s="11">
        <v>1.5599999999999999E-2</v>
      </c>
      <c r="G17" s="18">
        <v>236277664.06</v>
      </c>
      <c r="H17" s="11">
        <v>0.15759999999999999</v>
      </c>
      <c r="I17" s="18">
        <v>68791447181.610001</v>
      </c>
      <c r="J17" s="11">
        <v>7.7299999999999994E-2</v>
      </c>
      <c r="K17" s="18">
        <v>37902947452.940002</v>
      </c>
      <c r="L17" s="15">
        <v>0</v>
      </c>
      <c r="M17" s="18">
        <v>0</v>
      </c>
      <c r="N17" s="11">
        <v>7.1199999999999999E-2</v>
      </c>
      <c r="O17" s="18">
        <v>18181126309.68</v>
      </c>
      <c r="P17" s="12">
        <f t="shared" si="0"/>
        <v>0.10674457146083541</v>
      </c>
      <c r="Q17" s="13">
        <f t="shared" si="1"/>
        <v>158614470401.89001</v>
      </c>
      <c r="R17" s="11">
        <v>7.5800000000000006E-2</v>
      </c>
      <c r="S17" s="18">
        <v>4255226233.5799999</v>
      </c>
      <c r="T17" s="15">
        <v>0</v>
      </c>
      <c r="U17" s="18">
        <v>0</v>
      </c>
      <c r="V17" s="11">
        <v>6.6699999999999995E-2</v>
      </c>
      <c r="W17" s="18">
        <v>19432332803.68</v>
      </c>
      <c r="X17" s="12">
        <f>+(P17*Q17+R17*S17+T17*U17+V17*W17)/Y17</f>
        <v>0.10175375707070583</v>
      </c>
      <c r="Y17" s="13">
        <f t="shared" si="3"/>
        <v>182302029439.14999</v>
      </c>
    </row>
    <row r="18" spans="1:25" ht="19.5" hidden="1" customHeight="1" x14ac:dyDescent="0.25">
      <c r="A18" s="2" t="s">
        <v>44</v>
      </c>
      <c r="B18" s="15"/>
      <c r="C18" s="18"/>
      <c r="D18" s="15"/>
      <c r="E18" s="18"/>
      <c r="F18" s="15"/>
      <c r="G18" s="18"/>
      <c r="H18" s="15"/>
      <c r="I18" s="18"/>
      <c r="J18" s="15"/>
      <c r="K18" s="18"/>
      <c r="L18" s="15"/>
      <c r="M18" s="18"/>
      <c r="N18" s="15"/>
      <c r="O18" s="18"/>
      <c r="P18" s="20">
        <v>0</v>
      </c>
      <c r="Q18" s="13">
        <f t="shared" si="1"/>
        <v>0</v>
      </c>
      <c r="R18" s="15"/>
      <c r="S18" s="18"/>
      <c r="T18" s="15"/>
      <c r="U18" s="18"/>
      <c r="V18" s="15"/>
      <c r="W18" s="18"/>
      <c r="X18" s="20">
        <v>0</v>
      </c>
      <c r="Y18" s="13">
        <f t="shared" si="3"/>
        <v>0</v>
      </c>
    </row>
    <row r="19" spans="1:25" s="6" customFormat="1" ht="17.25" hidden="1" x14ac:dyDescent="0.25">
      <c r="A19" s="2" t="s">
        <v>28</v>
      </c>
      <c r="B19" s="18"/>
      <c r="C19" s="15"/>
      <c r="D19" s="18"/>
      <c r="E19" s="15"/>
      <c r="F19" s="18"/>
      <c r="G19" s="15"/>
      <c r="H19" s="18"/>
      <c r="I19" s="15"/>
      <c r="J19" s="18"/>
      <c r="K19" s="15"/>
      <c r="L19" s="18"/>
      <c r="M19" s="15"/>
      <c r="N19" s="18"/>
      <c r="O19" s="15"/>
      <c r="P19" s="20">
        <v>0</v>
      </c>
      <c r="Q19" s="13">
        <f t="shared" si="1"/>
        <v>0</v>
      </c>
      <c r="R19" s="15"/>
      <c r="S19" s="18"/>
      <c r="T19" s="15"/>
      <c r="U19" s="18"/>
      <c r="V19" s="15"/>
      <c r="W19" s="18"/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7.0499999999999993E-2</v>
      </c>
      <c r="C20" s="18">
        <v>2588852058.6599998</v>
      </c>
      <c r="D20" s="11">
        <v>8.6099999999999996E-2</v>
      </c>
      <c r="E20" s="18">
        <v>23765952674.450001</v>
      </c>
      <c r="F20" s="11">
        <v>9.7900000000000001E-2</v>
      </c>
      <c r="G20" s="18">
        <v>4366276446.2299995</v>
      </c>
      <c r="H20" s="11">
        <v>8.9599999999999999E-2</v>
      </c>
      <c r="I20" s="18">
        <v>89948194249.710007</v>
      </c>
      <c r="J20" s="11">
        <v>7.22E-2</v>
      </c>
      <c r="K20" s="18">
        <v>14760918343.24</v>
      </c>
      <c r="L20" s="11">
        <v>9.4399999999999998E-2</v>
      </c>
      <c r="M20" s="18">
        <v>4178734055.5700002</v>
      </c>
      <c r="N20" s="11">
        <v>8.7599999999999997E-2</v>
      </c>
      <c r="O20" s="18">
        <v>86359850988.410004</v>
      </c>
      <c r="P20" s="12">
        <f t="shared" si="0"/>
        <v>8.7361241289571859E-2</v>
      </c>
      <c r="Q20" s="13">
        <f t="shared" si="1"/>
        <v>225968778816.27002</v>
      </c>
      <c r="R20" s="14">
        <v>7.6100000000000001E-2</v>
      </c>
      <c r="S20" s="19">
        <v>2245709147.4200001</v>
      </c>
      <c r="T20" s="14">
        <v>0.1217</v>
      </c>
      <c r="U20" s="19">
        <v>7471979407.9899998</v>
      </c>
      <c r="V20" s="14">
        <v>8.8999999999999996E-2</v>
      </c>
      <c r="W20" s="19">
        <v>1743943034.3599999</v>
      </c>
      <c r="X20" s="12">
        <f t="shared" si="2"/>
        <v>8.834741204521597E-2</v>
      </c>
      <c r="Y20" s="13">
        <f t="shared" si="3"/>
        <v>237430410406.04001</v>
      </c>
    </row>
    <row r="21" spans="1:25" ht="32.25" x14ac:dyDescent="0.25">
      <c r="A21" s="2" t="s">
        <v>30</v>
      </c>
      <c r="B21" s="11">
        <v>0.16889999999999999</v>
      </c>
      <c r="C21" s="18">
        <v>93436146.390000001</v>
      </c>
      <c r="D21" s="11">
        <v>0.16889999999999999</v>
      </c>
      <c r="E21" s="18">
        <v>2020878359.6400001</v>
      </c>
      <c r="F21" s="11">
        <v>0.16889999999999999</v>
      </c>
      <c r="G21" s="18">
        <v>43314889.479999997</v>
      </c>
      <c r="H21" s="11">
        <v>0.16889999999999999</v>
      </c>
      <c r="I21" s="18">
        <v>3076023120.1300001</v>
      </c>
      <c r="J21" s="11">
        <v>0.16889999999999999</v>
      </c>
      <c r="K21" s="18">
        <v>2862985943.2600002</v>
      </c>
      <c r="L21" s="15">
        <v>0</v>
      </c>
      <c r="M21" s="18">
        <v>0</v>
      </c>
      <c r="N21" s="11">
        <v>0.16889999999999999</v>
      </c>
      <c r="O21" s="18">
        <v>1465523320.0799999</v>
      </c>
      <c r="P21" s="12">
        <f t="shared" si="0"/>
        <v>0.16890000000000002</v>
      </c>
      <c r="Q21" s="13">
        <f t="shared" si="1"/>
        <v>9562161778.9799995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0.16890000000000002</v>
      </c>
      <c r="Y21" s="13">
        <f t="shared" si="3"/>
        <v>9562161778.9799995</v>
      </c>
    </row>
    <row r="22" spans="1:25" ht="30" x14ac:dyDescent="0.25">
      <c r="A22" s="2" t="s">
        <v>31</v>
      </c>
      <c r="B22" s="11">
        <v>0.1179</v>
      </c>
      <c r="C22" s="18">
        <v>1812791843.1199999</v>
      </c>
      <c r="D22" s="11">
        <v>9.5699999999999993E-2</v>
      </c>
      <c r="E22" s="18">
        <v>27773457270.279999</v>
      </c>
      <c r="F22" s="11">
        <v>9.2499999999999999E-2</v>
      </c>
      <c r="G22" s="18">
        <v>46425649</v>
      </c>
      <c r="H22" s="11">
        <v>0.1114</v>
      </c>
      <c r="I22" s="18">
        <v>6928528913.9499998</v>
      </c>
      <c r="J22" s="11">
        <v>0.11459999999999999</v>
      </c>
      <c r="K22" s="18">
        <v>3959002243.04</v>
      </c>
      <c r="L22" s="15">
        <v>0</v>
      </c>
      <c r="M22" s="18">
        <v>0</v>
      </c>
      <c r="N22" s="11">
        <v>0.1148</v>
      </c>
      <c r="O22" s="18">
        <v>3408310603.1900001</v>
      </c>
      <c r="P22" s="12">
        <f t="shared" si="0"/>
        <v>0.10227425332256364</v>
      </c>
      <c r="Q22" s="13">
        <f t="shared" si="1"/>
        <v>43928516522.580002</v>
      </c>
      <c r="R22" s="14">
        <v>5.0500000000000003E-2</v>
      </c>
      <c r="S22" s="19">
        <v>109508417.73999999</v>
      </c>
      <c r="T22" s="15">
        <v>0</v>
      </c>
      <c r="U22" s="18">
        <v>0</v>
      </c>
      <c r="V22" s="14">
        <v>0.1145</v>
      </c>
      <c r="W22" s="19">
        <v>4028883845.71</v>
      </c>
      <c r="X22" s="12">
        <f t="shared" si="2"/>
        <v>0.10318103925555273</v>
      </c>
      <c r="Y22" s="13">
        <f t="shared" si="3"/>
        <v>48066908786.029999</v>
      </c>
    </row>
    <row r="23" spans="1:25" ht="16.5" customHeight="1" x14ac:dyDescent="0.25">
      <c r="A23" s="1" t="s">
        <v>32</v>
      </c>
      <c r="B23" s="16">
        <f>+SUMPRODUCT(B10:B22,C10:C22)/C23</f>
        <v>7.5913955687459705E-2</v>
      </c>
      <c r="C23" s="5">
        <f>+SUM(C10:C22)</f>
        <v>20246416359.789997</v>
      </c>
      <c r="D23" s="16">
        <f>+SUMPRODUCT(E10:E22,D10:D22)/E23</f>
        <v>7.9991626404602417E-2</v>
      </c>
      <c r="E23" s="5">
        <f>+SUM(E10:E22)</f>
        <v>254369487452.21002</v>
      </c>
      <c r="F23" s="16">
        <f>+SUMPRODUCT(G10:G22,F10:F22)/G23</f>
        <v>9.0058771311419761E-2</v>
      </c>
      <c r="G23" s="5">
        <f>+SUM(G10:G22)</f>
        <v>10070000500.139999</v>
      </c>
      <c r="H23" s="16">
        <f>+SUMPRODUCT(I10:I22,H10:H22)/I23</f>
        <v>9.5925222984673625E-2</v>
      </c>
      <c r="I23" s="5">
        <f>+SUM(I10:I22)</f>
        <v>370648862320.56006</v>
      </c>
      <c r="J23" s="16">
        <f>+SUMPRODUCT(K10:K22,J10:J22)/K23</f>
        <v>8.3264267678848036E-2</v>
      </c>
      <c r="K23" s="5">
        <f>+SUM(K10:K22)</f>
        <v>189416703972.43002</v>
      </c>
      <c r="L23" s="16">
        <f>+SUMPRODUCT(M10:M22,L10:L22)/M23</f>
        <v>9.5026635626356645E-2</v>
      </c>
      <c r="M23" s="5">
        <f>+SUM(M10:M22)</f>
        <v>9803305757.5100002</v>
      </c>
      <c r="N23" s="16">
        <f>+SUMPRODUCT(O10:O22,N10:N22)/O23</f>
        <v>7.9356854912921229E-2</v>
      </c>
      <c r="O23" s="5">
        <f>+SUM(O10:O22)</f>
        <v>236688696211.59</v>
      </c>
      <c r="P23" s="16">
        <f>+SUMPRODUCT(P10:P22,Q10:Q22)/Q23</f>
        <v>8.5986282981046408E-2</v>
      </c>
      <c r="Q23" s="5">
        <f>+SUM(Q10:Q22)</f>
        <v>1091243472574.23</v>
      </c>
      <c r="R23" s="16">
        <f>+SUMPRODUCT(S10:S22,R10:R22)/S23</f>
        <v>7.549515744130976E-2</v>
      </c>
      <c r="S23" s="5">
        <f>+SUM(S10:S22)</f>
        <v>21512512266.119999</v>
      </c>
      <c r="T23" s="16">
        <f>+SUMPRODUCT(U10:U22,T10:T22)/U23</f>
        <v>0.10586266980558354</v>
      </c>
      <c r="U23" s="5">
        <f>+SUM(U10:U22)</f>
        <v>28160393193.760002</v>
      </c>
      <c r="V23" s="16">
        <f>+SUMPRODUCT(W10:W22,V10:V22)/W23</f>
        <v>7.7396530262145047E-2</v>
      </c>
      <c r="W23" s="5">
        <f>+SUM(W10:W22)</f>
        <v>80316134436.040009</v>
      </c>
      <c r="X23" s="16">
        <f>+SUMPRODUCT(X10:X22,Y10:Y22)/Y23</f>
        <v>8.5694889385544648E-2</v>
      </c>
      <c r="Y23" s="5">
        <f>SUM(Y10:Y22)</f>
        <v>1221232512470.1499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25" ht="18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27" t="s">
        <v>48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5" x14ac:dyDescent="0.25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25" x14ac:dyDescent="0.25">
      <c r="A31" s="27" t="s">
        <v>45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B59C-4B09-4881-8609-BB8F35C25430}">
  <dimension ref="A1:Y32"/>
  <sheetViews>
    <sheetView showGridLines="0" zoomScaleNormal="100" workbookViewId="0">
      <pane xSplit="1" ySplit="9" topLeftCell="J17" activePane="bottomRight" state="frozen"/>
      <selection pane="topRight" activeCell="B1" sqref="B1"/>
      <selection pane="bottomLeft" activeCell="A10" sqref="A10"/>
      <selection pane="bottomRight" activeCell="A26" sqref="A26:K26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5" x14ac:dyDescent="0.25">
      <c r="A4" s="29" t="s">
        <v>40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1" t="s">
        <v>4</v>
      </c>
      <c r="B7" s="23" t="s">
        <v>5</v>
      </c>
      <c r="C7" s="24"/>
      <c r="D7" s="23" t="s">
        <v>6</v>
      </c>
      <c r="E7" s="24"/>
      <c r="F7" s="23" t="s">
        <v>7</v>
      </c>
      <c r="G7" s="24"/>
      <c r="H7" s="23" t="s">
        <v>8</v>
      </c>
      <c r="I7" s="24"/>
      <c r="J7" s="34" t="s">
        <v>9</v>
      </c>
      <c r="K7" s="35"/>
      <c r="L7" s="23" t="s">
        <v>10</v>
      </c>
      <c r="M7" s="24"/>
      <c r="N7" s="23" t="s">
        <v>11</v>
      </c>
      <c r="O7" s="24"/>
      <c r="P7" s="23" t="s">
        <v>12</v>
      </c>
      <c r="Q7" s="24"/>
      <c r="R7" s="23" t="s">
        <v>13</v>
      </c>
      <c r="S7" s="24"/>
      <c r="T7" s="23" t="s">
        <v>14</v>
      </c>
      <c r="U7" s="24"/>
      <c r="V7" s="23" t="s">
        <v>15</v>
      </c>
      <c r="W7" s="24"/>
      <c r="X7" s="23" t="s">
        <v>16</v>
      </c>
      <c r="Y7" s="24"/>
    </row>
    <row r="8" spans="1:25" ht="24" customHeight="1" x14ac:dyDescent="0.25">
      <c r="A8" s="3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</row>
    <row r="9" spans="1:25" ht="17.25" customHeight="1" x14ac:dyDescent="0.25">
      <c r="A9" s="33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14">
        <v>4.4400000000000002E-2</v>
      </c>
      <c r="C10" s="17">
        <v>2682129.34</v>
      </c>
      <c r="D10" s="14">
        <v>4.24E-2</v>
      </c>
      <c r="E10" s="17">
        <v>1244652000.3900001</v>
      </c>
      <c r="F10" s="14">
        <v>4.4400000000000002E-2</v>
      </c>
      <c r="G10" s="17">
        <v>10460465.93</v>
      </c>
      <c r="H10" s="15">
        <v>0</v>
      </c>
      <c r="I10" s="18">
        <v>0</v>
      </c>
      <c r="J10" s="14">
        <v>4.4400000000000002E-2</v>
      </c>
      <c r="K10" s="17">
        <v>1215779278.97</v>
      </c>
      <c r="L10" s="15">
        <v>0</v>
      </c>
      <c r="M10" s="18">
        <v>0</v>
      </c>
      <c r="N10" s="14">
        <v>4.4400000000000002E-2</v>
      </c>
      <c r="O10" s="17">
        <v>1215779278.97</v>
      </c>
      <c r="P10" s="12">
        <f>+((B10*C10)+(D10*E10)+(F10*G10)+(H10*I10)+(J10*K10)+(L10*M10)+(N10*O10))/Q10</f>
        <v>4.3725273592106255E-2</v>
      </c>
      <c r="Q10" s="13">
        <f>+SUM(C10,E10,G10,I10,K10,M10,O10)</f>
        <v>3689353153.6000004</v>
      </c>
      <c r="R10" s="15">
        <v>0</v>
      </c>
      <c r="S10" s="18">
        <v>0</v>
      </c>
      <c r="T10" s="14">
        <v>4.4400000000000002E-2</v>
      </c>
      <c r="U10" s="17">
        <v>26778.23</v>
      </c>
      <c r="V10" s="15">
        <v>0</v>
      </c>
      <c r="W10" s="18">
        <v>0</v>
      </c>
      <c r="X10" s="12">
        <f>+(P10*Q10+R10*S10+T10*U10+V10*W10)/Y10</f>
        <v>4.372527848940045E-2</v>
      </c>
      <c r="Y10" s="13">
        <f>+SUM(Q10+S10+U10+W10)</f>
        <v>3689379931.8300004</v>
      </c>
    </row>
    <row r="11" spans="1:25" x14ac:dyDescent="0.25">
      <c r="A11" s="2" t="s">
        <v>20</v>
      </c>
      <c r="B11" s="14">
        <v>5.3999999999999999E-2</v>
      </c>
      <c r="C11" s="17">
        <v>9862519212.8700008</v>
      </c>
      <c r="D11" s="14">
        <v>7.6600000000000001E-2</v>
      </c>
      <c r="E11" s="17">
        <v>131617063781.41</v>
      </c>
      <c r="F11" s="14">
        <v>6.7900000000000002E-2</v>
      </c>
      <c r="G11" s="17">
        <v>3030263768.6100001</v>
      </c>
      <c r="H11" s="14">
        <v>7.4399999999999994E-2</v>
      </c>
      <c r="I11" s="17">
        <v>183261127229.66</v>
      </c>
      <c r="J11" s="14">
        <v>7.5300000000000006E-2</v>
      </c>
      <c r="K11" s="17">
        <v>100860857135.37</v>
      </c>
      <c r="L11" s="14">
        <v>7.0699999999999999E-2</v>
      </c>
      <c r="M11" s="17">
        <v>2857055832.6500001</v>
      </c>
      <c r="N11" s="14">
        <v>7.1099999999999997E-2</v>
      </c>
      <c r="O11" s="17">
        <v>116033734771.24001</v>
      </c>
      <c r="P11" s="12">
        <f t="shared" ref="P11:P22" si="0">+((B11*C11)+(D11*E11)+(F11*G11)+(H11*I11)+(J11*K11)+(L11*M11)+(N11*O11))/Q11</f>
        <v>7.3972543276324909E-2</v>
      </c>
      <c r="Q11" s="13">
        <f t="shared" ref="Q11:Q22" si="1">+SUM(C11,E11,G11,I11,K11,M11,O11)</f>
        <v>547522621731.81</v>
      </c>
      <c r="R11" s="14">
        <v>6.9699999999999998E-2</v>
      </c>
      <c r="S11" s="17">
        <v>11941133360.629999</v>
      </c>
      <c r="T11" s="11">
        <v>6.9000000000000006E-2</v>
      </c>
      <c r="U11" s="17">
        <v>11532788800.809999</v>
      </c>
      <c r="V11" s="14">
        <v>7.6200000000000004E-2</v>
      </c>
      <c r="W11" s="17">
        <v>39297360722.660004</v>
      </c>
      <c r="X11" s="12">
        <f t="shared" ref="X11:X22" si="2">+(P11*Q11+R11*S11+T11*U11+V11*W11)/Y11</f>
        <v>7.3938407051239816E-2</v>
      </c>
      <c r="Y11" s="13">
        <f t="shared" ref="Y11:Y22" si="3">+SUM(Q11+S11+U11+W11)</f>
        <v>610293904615.91003</v>
      </c>
    </row>
    <row r="12" spans="1:25" ht="17.25" x14ac:dyDescent="0.25">
      <c r="A12" s="2" t="s">
        <v>21</v>
      </c>
      <c r="B12" s="14">
        <v>0.1041</v>
      </c>
      <c r="C12" s="17">
        <v>479412523.94999999</v>
      </c>
      <c r="D12" s="14">
        <v>0.1013</v>
      </c>
      <c r="E12" s="17">
        <v>11771930113.07</v>
      </c>
      <c r="F12" s="14">
        <v>9.9099999999999994E-2</v>
      </c>
      <c r="G12" s="17">
        <v>497045132.87</v>
      </c>
      <c r="H12" s="14">
        <v>0.10340000000000001</v>
      </c>
      <c r="I12" s="17">
        <v>24083125593.610001</v>
      </c>
      <c r="J12" s="14">
        <v>0.1016</v>
      </c>
      <c r="K12" s="17">
        <v>9784170106.4599991</v>
      </c>
      <c r="L12" s="14">
        <v>0.1</v>
      </c>
      <c r="M12" s="17">
        <v>48075102.140000001</v>
      </c>
      <c r="N12" s="14">
        <v>0.1041</v>
      </c>
      <c r="O12" s="17">
        <v>19830326694.34</v>
      </c>
      <c r="P12" s="12">
        <f t="shared" si="0"/>
        <v>0.10294256846645816</v>
      </c>
      <c r="Q12" s="13">
        <f t="shared" si="1"/>
        <v>66494085266.440002</v>
      </c>
      <c r="R12" s="14">
        <v>0.10780000000000001</v>
      </c>
      <c r="S12" s="17">
        <v>1036024729.98</v>
      </c>
      <c r="T12" s="14">
        <v>9.5299999999999996E-2</v>
      </c>
      <c r="U12" s="17">
        <v>360470075.00999999</v>
      </c>
      <c r="V12" s="14">
        <v>0.1028</v>
      </c>
      <c r="W12" s="17">
        <v>3621903694.54</v>
      </c>
      <c r="X12" s="12">
        <f t="shared" si="2"/>
        <v>0.10296719539334458</v>
      </c>
      <c r="Y12" s="13">
        <f t="shared" si="3"/>
        <v>71512483765.970001</v>
      </c>
    </row>
    <row r="13" spans="1:25" x14ac:dyDescent="0.25">
      <c r="A13" s="2" t="s">
        <v>22</v>
      </c>
      <c r="B13" s="14">
        <v>0.10050000000000001</v>
      </c>
      <c r="C13" s="17">
        <v>1729046075.72</v>
      </c>
      <c r="D13" s="14">
        <v>9.5399999999999999E-2</v>
      </c>
      <c r="E13" s="17">
        <v>4338875772.0600004</v>
      </c>
      <c r="F13" s="14">
        <v>0.1071</v>
      </c>
      <c r="G13" s="17">
        <v>1051405022.26</v>
      </c>
      <c r="H13" s="14">
        <v>8.8499999999999995E-2</v>
      </c>
      <c r="I13" s="17">
        <v>7396419711.0600004</v>
      </c>
      <c r="J13" s="14">
        <v>8.2600000000000007E-2</v>
      </c>
      <c r="K13" s="17">
        <v>3445729272.5700002</v>
      </c>
      <c r="L13" s="15">
        <v>0</v>
      </c>
      <c r="M13" s="18">
        <v>0</v>
      </c>
      <c r="N13" s="14">
        <v>5.8700000000000002E-2</v>
      </c>
      <c r="O13" s="17">
        <v>3714273635.5100002</v>
      </c>
      <c r="P13" s="12">
        <f t="shared" si="0"/>
        <v>8.5696303273074509E-2</v>
      </c>
      <c r="Q13" s="13">
        <f t="shared" si="1"/>
        <v>21675749489.18</v>
      </c>
      <c r="R13" s="14">
        <v>7.46E-2</v>
      </c>
      <c r="S13" s="17">
        <v>230534122.91999999</v>
      </c>
      <c r="T13" s="14">
        <v>8.9399999999999993E-2</v>
      </c>
      <c r="U13" s="17">
        <v>629746858.5</v>
      </c>
      <c r="V13" s="14">
        <v>6.6699999999999995E-2</v>
      </c>
      <c r="W13" s="17">
        <v>1042637067.11</v>
      </c>
      <c r="X13" s="12">
        <f t="shared" si="2"/>
        <v>8.4846724514536634E-2</v>
      </c>
      <c r="Y13" s="13">
        <f t="shared" si="3"/>
        <v>23578667537.709999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7952292231.8000002</v>
      </c>
      <c r="F14" s="15">
        <v>0</v>
      </c>
      <c r="G14" s="18">
        <v>0</v>
      </c>
      <c r="H14" s="14">
        <v>8.7300000000000003E-2</v>
      </c>
      <c r="I14" s="17">
        <v>672155467.20000005</v>
      </c>
      <c r="J14" s="14">
        <v>0.1028</v>
      </c>
      <c r="K14" s="17">
        <v>2053955373.8699999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8.9089840727464537E-2</v>
      </c>
      <c r="Q14" s="13">
        <f t="shared" si="1"/>
        <v>10678403072.869999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8.9089840727464537E-2</v>
      </c>
      <c r="Y14" s="13">
        <f t="shared" si="3"/>
        <v>10678403072.869999</v>
      </c>
    </row>
    <row r="15" spans="1:25" ht="17.25" x14ac:dyDescent="0.25">
      <c r="A15" s="2" t="s">
        <v>24</v>
      </c>
      <c r="B15" s="14">
        <v>9.2299999999999993E-2</v>
      </c>
      <c r="C15" s="17">
        <v>235668737.58000001</v>
      </c>
      <c r="D15" s="14">
        <v>8.2900000000000001E-2</v>
      </c>
      <c r="E15" s="17">
        <v>1557009037.9200001</v>
      </c>
      <c r="F15" s="14">
        <v>0.1137</v>
      </c>
      <c r="G15" s="17">
        <v>479758794.31999999</v>
      </c>
      <c r="H15" s="14">
        <v>0.10009999999999999</v>
      </c>
      <c r="I15" s="17">
        <v>12356908769.57</v>
      </c>
      <c r="J15" s="14">
        <v>6.4699999999999994E-2</v>
      </c>
      <c r="K15" s="17">
        <v>3614776233.3699999</v>
      </c>
      <c r="L15" s="14">
        <v>0.1118</v>
      </c>
      <c r="M15" s="17">
        <v>1777924787.3</v>
      </c>
      <c r="N15" s="14">
        <v>8.4400000000000003E-2</v>
      </c>
      <c r="O15" s="17">
        <v>5285179523.71</v>
      </c>
      <c r="P15" s="12">
        <f t="shared" si="0"/>
        <v>9.1713749758686902E-2</v>
      </c>
      <c r="Q15" s="13">
        <f t="shared" si="1"/>
        <v>25307225883.769997</v>
      </c>
      <c r="R15" s="14">
        <v>8.3599999999999994E-2</v>
      </c>
      <c r="S15" s="17">
        <v>1355051295.25</v>
      </c>
      <c r="T15" s="14">
        <v>9.9199999999999997E-2</v>
      </c>
      <c r="U15" s="17">
        <v>1226820506.8199999</v>
      </c>
      <c r="V15" s="14">
        <v>7.2499999999999995E-2</v>
      </c>
      <c r="W15" s="17">
        <v>3293259926.75</v>
      </c>
      <c r="X15" s="12">
        <f t="shared" si="2"/>
        <v>8.9626475450049592E-2</v>
      </c>
      <c r="Y15" s="13">
        <f t="shared" si="3"/>
        <v>31182357612.589996</v>
      </c>
    </row>
    <row r="16" spans="1:25" ht="18" customHeight="1" x14ac:dyDescent="0.25">
      <c r="A16" s="2" t="s">
        <v>25</v>
      </c>
      <c r="B16" s="14">
        <v>7.5800000000000006E-2</v>
      </c>
      <c r="C16" s="17">
        <v>43976551.979999997</v>
      </c>
      <c r="D16" s="15">
        <v>0</v>
      </c>
      <c r="E16" s="18">
        <v>0</v>
      </c>
      <c r="F16" s="14">
        <v>5.5800000000000002E-2</v>
      </c>
      <c r="G16" s="17">
        <v>5428499.5</v>
      </c>
      <c r="H16" s="14">
        <v>0.105</v>
      </c>
      <c r="I16" s="17">
        <v>224446740.33000001</v>
      </c>
      <c r="J16" s="15">
        <v>0</v>
      </c>
      <c r="K16" s="18">
        <v>0</v>
      </c>
      <c r="L16" s="14">
        <v>7.5600000000000001E-2</v>
      </c>
      <c r="M16" s="17">
        <v>764296712.57000005</v>
      </c>
      <c r="N16" s="15">
        <v>0</v>
      </c>
      <c r="O16" s="18">
        <v>0</v>
      </c>
      <c r="P16" s="12">
        <f t="shared" si="0"/>
        <v>8.186119014627867E-2</v>
      </c>
      <c r="Q16" s="13">
        <f t="shared" si="1"/>
        <v>1038148504.3800001</v>
      </c>
      <c r="R16" s="11">
        <v>0</v>
      </c>
      <c r="S16" s="18">
        <v>0</v>
      </c>
      <c r="T16" s="11">
        <v>0.13869999999999999</v>
      </c>
      <c r="U16" s="18">
        <v>5428002080.9700003</v>
      </c>
      <c r="V16" s="11">
        <v>7.5800000000000006E-2</v>
      </c>
      <c r="W16" s="18">
        <v>569569608</v>
      </c>
      <c r="X16" s="12">
        <f t="shared" si="2"/>
        <v>0.12522120164283762</v>
      </c>
      <c r="Y16" s="13">
        <f t="shared" si="3"/>
        <v>7035720193.3500004</v>
      </c>
    </row>
    <row r="17" spans="1:25" ht="19.5" customHeight="1" x14ac:dyDescent="0.25">
      <c r="A17" s="2" t="s">
        <v>26</v>
      </c>
      <c r="B17" s="14">
        <v>0.13120000000000001</v>
      </c>
      <c r="C17" s="17">
        <v>664694687.39999998</v>
      </c>
      <c r="D17" s="14">
        <v>7.8600000000000003E-2</v>
      </c>
      <c r="E17" s="17">
        <v>19636107095.580002</v>
      </c>
      <c r="F17" s="14">
        <v>6.9800000000000001E-2</v>
      </c>
      <c r="G17" s="17">
        <v>215430955.74000001</v>
      </c>
      <c r="H17" s="14">
        <v>0.17399999999999999</v>
      </c>
      <c r="I17" s="17">
        <v>50321579674.970001</v>
      </c>
      <c r="J17" s="14">
        <v>9.8400000000000001E-2</v>
      </c>
      <c r="K17" s="17">
        <v>21233782594.82</v>
      </c>
      <c r="L17" s="15">
        <v>0</v>
      </c>
      <c r="M17" s="18">
        <v>0</v>
      </c>
      <c r="N17" s="14">
        <v>8.7300000000000003E-2</v>
      </c>
      <c r="O17" s="17">
        <v>14031052050.120001</v>
      </c>
      <c r="P17" s="12">
        <f t="shared" si="0"/>
        <v>0.12927022403674387</v>
      </c>
      <c r="Q17" s="13">
        <f t="shared" si="1"/>
        <v>106102647058.63</v>
      </c>
      <c r="R17" s="14">
        <v>8.3099999999999993E-2</v>
      </c>
      <c r="S17" s="17">
        <v>2096301903.6500001</v>
      </c>
      <c r="T17" s="15">
        <v>0</v>
      </c>
      <c r="U17" s="18">
        <v>0</v>
      </c>
      <c r="V17" s="14">
        <v>8.48E-2</v>
      </c>
      <c r="W17" s="17">
        <v>15822292705.059999</v>
      </c>
      <c r="X17" s="12">
        <f>+(P17*Q17+R17*S17+T17*U17+V17*W17)/Y17</f>
        <v>0.12281642935489374</v>
      </c>
      <c r="Y17" s="13">
        <f t="shared" si="3"/>
        <v>124021241667.34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4">
        <v>-2.4899999999999999E-2</v>
      </c>
      <c r="G18" s="17">
        <v>90533904.349999994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f t="shared" si="0"/>
        <v>-2.4899999999999999E-2</v>
      </c>
      <c r="Q18" s="13">
        <f t="shared" si="1"/>
        <v>90533904.349999994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 t="shared" si="2"/>
        <v>-2.4899999999999999E-2</v>
      </c>
      <c r="Y18" s="13">
        <f t="shared" si="3"/>
        <v>90533904.349999994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4">
        <v>0.12609999999999999</v>
      </c>
      <c r="I19" s="17">
        <v>1127304617.6900001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f t="shared" si="0"/>
        <v>0.12609999999999999</v>
      </c>
      <c r="Q19" s="13">
        <f t="shared" si="1"/>
        <v>1127304617.6900001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f>+(P19*Q19+R19*S19+T19*U19+V19*W19)/Y19</f>
        <v>0.12609999999999999</v>
      </c>
      <c r="Y19" s="13">
        <f t="shared" si="3"/>
        <v>1127304617.6900001</v>
      </c>
    </row>
    <row r="20" spans="1:25" ht="17.25" x14ac:dyDescent="0.25">
      <c r="A20" s="2" t="s">
        <v>29</v>
      </c>
      <c r="B20" s="14">
        <v>7.1599999999999997E-2</v>
      </c>
      <c r="C20" s="17">
        <v>2599750308.23</v>
      </c>
      <c r="D20" s="14">
        <v>8.6800000000000002E-2</v>
      </c>
      <c r="E20" s="17">
        <v>24664305245.150002</v>
      </c>
      <c r="F20" s="14">
        <v>0.107</v>
      </c>
      <c r="G20" s="17">
        <v>4067529567.0300002</v>
      </c>
      <c r="H20" s="14">
        <v>0.10100000000000001</v>
      </c>
      <c r="I20" s="17">
        <v>58692832980.470001</v>
      </c>
      <c r="J20" s="14">
        <v>9.6199999999999994E-2</v>
      </c>
      <c r="K20" s="17">
        <v>22916782528.939999</v>
      </c>
      <c r="L20" s="14">
        <v>9.5399999999999999E-2</v>
      </c>
      <c r="M20" s="17">
        <v>3648812591.0300002</v>
      </c>
      <c r="N20" s="14">
        <v>0.1055</v>
      </c>
      <c r="O20" s="17">
        <v>47664210712.43</v>
      </c>
      <c r="P20" s="12">
        <f t="shared" si="0"/>
        <v>9.9062725164907106E-2</v>
      </c>
      <c r="Q20" s="13">
        <f t="shared" si="1"/>
        <v>164254223933.28</v>
      </c>
      <c r="R20" s="14">
        <v>0.1033</v>
      </c>
      <c r="S20" s="19">
        <v>4036998072.4000001</v>
      </c>
      <c r="T20" s="14">
        <v>0.1169</v>
      </c>
      <c r="U20" s="19">
        <v>8130527595.9200001</v>
      </c>
      <c r="V20" s="14">
        <v>9.4200000000000006E-2</v>
      </c>
      <c r="W20" s="19">
        <v>8277489587.25</v>
      </c>
      <c r="X20" s="12">
        <f t="shared" si="2"/>
        <v>9.9722615098624887E-2</v>
      </c>
      <c r="Y20" s="13">
        <f t="shared" si="3"/>
        <v>184699239188.85001</v>
      </c>
    </row>
    <row r="21" spans="1:25" ht="32.25" x14ac:dyDescent="0.25">
      <c r="A21" s="2" t="s">
        <v>30</v>
      </c>
      <c r="B21" s="14">
        <v>0.2019</v>
      </c>
      <c r="C21" s="17">
        <v>88587408.849999994</v>
      </c>
      <c r="D21" s="14">
        <v>0.2019</v>
      </c>
      <c r="E21" s="17">
        <v>1916007716.5899999</v>
      </c>
      <c r="F21" s="14">
        <v>0.2019</v>
      </c>
      <c r="G21" s="17">
        <v>41067124.149999999</v>
      </c>
      <c r="H21" s="14">
        <v>0.2019</v>
      </c>
      <c r="I21" s="17">
        <v>3468034681.8400002</v>
      </c>
      <c r="J21" s="14">
        <v>0.2019</v>
      </c>
      <c r="K21" s="17">
        <v>2714415310.3499999</v>
      </c>
      <c r="L21" s="15">
        <v>0</v>
      </c>
      <c r="M21" s="18">
        <v>0</v>
      </c>
      <c r="N21" s="14">
        <v>0.2019</v>
      </c>
      <c r="O21" s="17">
        <v>1389472046.48</v>
      </c>
      <c r="P21" s="12">
        <f t="shared" si="0"/>
        <v>0.2019</v>
      </c>
      <c r="Q21" s="13">
        <f t="shared" si="1"/>
        <v>9617584288.2600002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0.2019</v>
      </c>
      <c r="Y21" s="13">
        <f t="shared" si="3"/>
        <v>9617584288.2600002</v>
      </c>
    </row>
    <row r="22" spans="1:25" ht="30" x14ac:dyDescent="0.25">
      <c r="A22" s="2" t="s">
        <v>31</v>
      </c>
      <c r="B22" s="11">
        <v>0.12</v>
      </c>
      <c r="C22" s="17">
        <v>298835348.13</v>
      </c>
      <c r="D22" s="14">
        <v>9.5699999999999993E-2</v>
      </c>
      <c r="E22" s="17">
        <v>27366390522.32</v>
      </c>
      <c r="F22" s="14">
        <v>9.2499999999999999E-2</v>
      </c>
      <c r="G22" s="17">
        <v>45607365.390000001</v>
      </c>
      <c r="H22" s="11">
        <v>8.3000000000000004E-2</v>
      </c>
      <c r="I22" s="18">
        <v>278119302.91000003</v>
      </c>
      <c r="J22" s="14">
        <v>0.112</v>
      </c>
      <c r="K22" s="17">
        <v>2250371951.1300001</v>
      </c>
      <c r="L22" s="15">
        <v>0</v>
      </c>
      <c r="M22" s="18">
        <v>0</v>
      </c>
      <c r="N22" s="14">
        <v>0.114</v>
      </c>
      <c r="O22" s="17">
        <v>2548360695.3499999</v>
      </c>
      <c r="P22" s="12">
        <f t="shared" si="0"/>
        <v>9.8350376300758907E-2</v>
      </c>
      <c r="Q22" s="13">
        <f t="shared" si="1"/>
        <v>32787685185.23</v>
      </c>
      <c r="R22" s="14">
        <v>5.0500000000000003E-2</v>
      </c>
      <c r="S22" s="19">
        <v>113664027.06999999</v>
      </c>
      <c r="T22" s="15">
        <v>0</v>
      </c>
      <c r="U22" s="18">
        <v>0</v>
      </c>
      <c r="V22" s="14">
        <v>5.0500000000000003E-2</v>
      </c>
      <c r="W22" s="19">
        <v>113664027.06999999</v>
      </c>
      <c r="X22" s="12">
        <f t="shared" si="2"/>
        <v>9.8020897925104433E-2</v>
      </c>
      <c r="Y22" s="13">
        <f t="shared" si="3"/>
        <v>33015013239.369999</v>
      </c>
    </row>
    <row r="23" spans="1:25" ht="16.5" customHeight="1" x14ac:dyDescent="0.25">
      <c r="A23" s="1" t="s">
        <v>32</v>
      </c>
      <c r="B23" s="16">
        <f>+SUMPRODUCT(C10:C22,B10:B22)/C23</f>
        <v>6.9262159883729066E-2</v>
      </c>
      <c r="C23" s="5">
        <f>+SUM(C10:C22)</f>
        <v>16005172984.049999</v>
      </c>
      <c r="D23" s="16">
        <f>+SUMPRODUCT(E10:E22,D10:D22)/E23</f>
        <v>8.291534149556809E-2</v>
      </c>
      <c r="E23" s="5">
        <f>+SUM(E10:E22)</f>
        <v>232064633516.28998</v>
      </c>
      <c r="F23" s="16">
        <f>+SUMPRODUCT(G10:G22,F10:F22)/G23</f>
        <v>9.265816128680382E-2</v>
      </c>
      <c r="G23" s="5">
        <f>+SUM(G10:G22)</f>
        <v>9534530600.1499996</v>
      </c>
      <c r="H23" s="16">
        <f>+SUMPRODUCT(I10:I22,H10:H22)/I23</f>
        <v>9.8419740335369127E-2</v>
      </c>
      <c r="I23" s="5">
        <f>+SUM(I10:I22)</f>
        <v>341882054769.31006</v>
      </c>
      <c r="J23" s="16">
        <f>+SUMPRODUCT(K10:K22,J10:J22)/K23</f>
        <v>8.505228279053606E-2</v>
      </c>
      <c r="K23" s="5">
        <f>+SUM(K10:K22)</f>
        <v>170090619785.85001</v>
      </c>
      <c r="L23" s="16">
        <f>+SUMPRODUCT(M10:M22,L10:L22)/M23</f>
        <v>8.9208023289517602E-2</v>
      </c>
      <c r="M23" s="5">
        <f>+SUM(M10:M22)</f>
        <v>9096165025.6900005</v>
      </c>
      <c r="N23" s="16">
        <f>+SUMPRODUCT(O10:O22,N10:N22)/O23</f>
        <v>8.4345303620721526E-2</v>
      </c>
      <c r="O23" s="5">
        <f>+SUM(O10:O22)</f>
        <v>211712389408.14999</v>
      </c>
      <c r="P23" s="16">
        <f>+SUMPRODUCT(P10:P22,Q10:Q22)/Q23</f>
        <v>8.8871103831840492E-2</v>
      </c>
      <c r="Q23" s="5">
        <f>+SUM(Q10:Q22)</f>
        <v>990385566089.49011</v>
      </c>
      <c r="R23" s="16">
        <f>+SUMPRODUCT(S10:S22,R10:R22)/S23</f>
        <v>8.0319495911413227E-2</v>
      </c>
      <c r="S23" s="5">
        <f>+SUM(S10:S22)</f>
        <v>20809707511.899998</v>
      </c>
      <c r="T23" s="16">
        <f>+SUMPRODUCT(U10:U22,T10:T22)/U23</f>
        <v>9.9289620060477937E-2</v>
      </c>
      <c r="U23" s="5">
        <f>+SUM(U10:U22)</f>
        <v>27308382696.260002</v>
      </c>
      <c r="V23" s="16">
        <f>+SUMPRODUCT(W10:W22,V10:V22)/W23</f>
        <v>8.1144184792877952E-2</v>
      </c>
      <c r="W23" s="5">
        <f>+SUM(W10:W22)</f>
        <v>72038177338.440002</v>
      </c>
      <c r="X23" s="16">
        <f>+SUMPRODUCT(X10:X22,Y10:Y22)/Y23</f>
        <v>8.8465827072642153E-2</v>
      </c>
      <c r="Y23" s="5">
        <f>SUM(Y10:Y22)</f>
        <v>1110541833636.0898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25" ht="18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27" t="s">
        <v>36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5" ht="15" customHeight="1" x14ac:dyDescent="0.25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25" ht="17.25" customHeight="1" x14ac:dyDescent="0.25">
      <c r="A31" s="27" t="s">
        <v>38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25" x14ac:dyDescent="0.25">
      <c r="A32" s="27" t="s">
        <v>39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25"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698C-B872-4F96-81AF-374E7DDDF130}">
  <dimension ref="A1:Y32"/>
  <sheetViews>
    <sheetView showGridLines="0" zoomScaleNormal="100" workbookViewId="0">
      <pane xSplit="1" ySplit="9" topLeftCell="I10" activePane="bottomRight" state="frozen"/>
      <selection pane="topRight" activeCell="B1" sqref="B1"/>
      <selection pane="bottomLeft" activeCell="A10" sqref="A10"/>
      <selection pane="bottomRight" activeCell="Q23" sqref="Q23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5" x14ac:dyDescent="0.25">
      <c r="A4" s="29" t="s">
        <v>41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1" t="s">
        <v>4</v>
      </c>
      <c r="B7" s="23" t="s">
        <v>5</v>
      </c>
      <c r="C7" s="24"/>
      <c r="D7" s="23" t="s">
        <v>6</v>
      </c>
      <c r="E7" s="24"/>
      <c r="F7" s="23" t="s">
        <v>7</v>
      </c>
      <c r="G7" s="24"/>
      <c r="H7" s="23" t="s">
        <v>8</v>
      </c>
      <c r="I7" s="24"/>
      <c r="J7" s="34" t="s">
        <v>9</v>
      </c>
      <c r="K7" s="35"/>
      <c r="L7" s="23" t="s">
        <v>10</v>
      </c>
      <c r="M7" s="24"/>
      <c r="N7" s="23" t="s">
        <v>11</v>
      </c>
      <c r="O7" s="24"/>
      <c r="P7" s="23" t="s">
        <v>12</v>
      </c>
      <c r="Q7" s="24"/>
      <c r="R7" s="23" t="s">
        <v>13</v>
      </c>
      <c r="S7" s="24"/>
      <c r="T7" s="23" t="s">
        <v>14</v>
      </c>
      <c r="U7" s="24"/>
      <c r="V7" s="23" t="s">
        <v>15</v>
      </c>
      <c r="W7" s="24"/>
      <c r="X7" s="23" t="s">
        <v>16</v>
      </c>
      <c r="Y7" s="24"/>
    </row>
    <row r="8" spans="1:25" ht="24" customHeight="1" x14ac:dyDescent="0.25">
      <c r="A8" s="3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</row>
    <row r="9" spans="1:25" ht="17.25" customHeight="1" x14ac:dyDescent="0.25">
      <c r="A9" s="33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14">
        <v>8.1799999999999998E-2</v>
      </c>
      <c r="C10" s="17">
        <v>2778018.75</v>
      </c>
      <c r="D10" s="14">
        <v>7.9699999999999993E-2</v>
      </c>
      <c r="E10" s="17">
        <v>1289149829.6500001</v>
      </c>
      <c r="F10" s="14">
        <v>8.1799999999999998E-2</v>
      </c>
      <c r="G10" s="17">
        <v>10834440.359999999</v>
      </c>
      <c r="H10" s="15">
        <v>0</v>
      </c>
      <c r="I10" s="18">
        <v>0</v>
      </c>
      <c r="J10" s="14">
        <v>8.1799999999999998E-2</v>
      </c>
      <c r="K10" s="17">
        <v>1259244873.1800001</v>
      </c>
      <c r="L10" s="15">
        <v>0</v>
      </c>
      <c r="M10" s="18">
        <v>0</v>
      </c>
      <c r="N10" s="14">
        <v>8.1799999999999998E-2</v>
      </c>
      <c r="O10" s="17">
        <v>1259244873.1800001</v>
      </c>
      <c r="P10" s="12">
        <f>+((B10*C10)+(D10*E10)+(F10*G10)+(H10*I10)+(J10*K10)+(L10*M10)+(N10*O10))/Q10</f>
        <v>8.1091537271715197E-2</v>
      </c>
      <c r="Q10" s="13">
        <f>+SUM(C10,E10,G10,I10,K10,M10,O10)</f>
        <v>3821252035.1199999</v>
      </c>
      <c r="R10" s="15">
        <v>0</v>
      </c>
      <c r="S10" s="18">
        <v>0</v>
      </c>
      <c r="T10" s="14">
        <v>8.1799999999999998E-2</v>
      </c>
      <c r="U10" s="17">
        <v>27735.59</v>
      </c>
      <c r="V10" s="15">
        <v>0</v>
      </c>
      <c r="W10" s="18">
        <v>0</v>
      </c>
      <c r="X10" s="12">
        <f>+(P10*Q10+R10*S10+T10*U10+V10*W10)/Y10</f>
        <v>8.1091542413875131E-2</v>
      </c>
      <c r="Y10" s="13">
        <f>+SUM(Q10+S10+U10+W10)</f>
        <v>3821279770.71</v>
      </c>
    </row>
    <row r="11" spans="1:25" x14ac:dyDescent="0.25">
      <c r="A11" s="2" t="s">
        <v>20</v>
      </c>
      <c r="B11" s="14">
        <v>5.8200000000000002E-2</v>
      </c>
      <c r="C11" s="17">
        <v>10213270477.91</v>
      </c>
      <c r="D11" s="14">
        <v>7.6600000000000001E-2</v>
      </c>
      <c r="E11" s="17">
        <v>135012575794.74001</v>
      </c>
      <c r="F11" s="14">
        <v>7.1999999999999995E-2</v>
      </c>
      <c r="G11" s="17">
        <v>3166831061.5799999</v>
      </c>
      <c r="H11" s="14">
        <v>7.4300000000000005E-2</v>
      </c>
      <c r="I11" s="17">
        <v>184399561812.78</v>
      </c>
      <c r="J11" s="14">
        <v>7.4300000000000005E-2</v>
      </c>
      <c r="K11" s="17">
        <v>106770401587.21001</v>
      </c>
      <c r="L11" s="14">
        <v>7.0800000000000002E-2</v>
      </c>
      <c r="M11" s="17">
        <v>2847761042.3499999</v>
      </c>
      <c r="N11" s="14">
        <v>7.0999999999999994E-2</v>
      </c>
      <c r="O11" s="17">
        <v>117307046237.62</v>
      </c>
      <c r="P11" s="12">
        <f t="shared" ref="P11:P22" si="0">+((B11*C11)+(D11*E11)+(F11*G11)+(H11*I11)+(J11*K11)+(L11*M11)+(N11*O11))/Q11</f>
        <v>7.383857279426119E-2</v>
      </c>
      <c r="Q11" s="13">
        <f t="shared" ref="Q11:Q22" si="1">+SUM(C11,E11,G11,I11,K11,M11,O11)</f>
        <v>559717448014.18994</v>
      </c>
      <c r="R11" s="14">
        <v>6.6799999999999998E-2</v>
      </c>
      <c r="S11" s="17">
        <v>13452651233.040001</v>
      </c>
      <c r="T11" s="11">
        <v>6.9000000000000006E-2</v>
      </c>
      <c r="U11" s="17">
        <v>11903294864.76</v>
      </c>
      <c r="V11" s="14">
        <v>7.1099999999999997E-2</v>
      </c>
      <c r="W11" s="17">
        <v>46695990021.800003</v>
      </c>
      <c r="X11" s="12">
        <f t="shared" ref="X11:X22" si="2">+(P11*Q11+R11*S11+T11*U11+V11*W11)/Y11</f>
        <v>7.3395115421072424E-2</v>
      </c>
      <c r="Y11" s="13">
        <f t="shared" ref="Y11:Y22" si="3">+SUM(Q11+S11+U11+W11)</f>
        <v>631769384133.79004</v>
      </c>
    </row>
    <row r="12" spans="1:25" ht="17.25" x14ac:dyDescent="0.25">
      <c r="A12" s="2" t="s">
        <v>21</v>
      </c>
      <c r="B12" s="14">
        <v>0.1041</v>
      </c>
      <c r="C12" s="17">
        <v>478128419.25999999</v>
      </c>
      <c r="D12" s="14">
        <v>0.1013</v>
      </c>
      <c r="E12" s="17">
        <v>11818905277.860001</v>
      </c>
      <c r="F12" s="14">
        <v>9.9199999999999997E-2</v>
      </c>
      <c r="G12" s="17">
        <v>494866106.26999998</v>
      </c>
      <c r="H12" s="14">
        <v>0.1032</v>
      </c>
      <c r="I12" s="17">
        <v>24127781376.060001</v>
      </c>
      <c r="J12" s="14">
        <v>0.1016</v>
      </c>
      <c r="K12" s="17">
        <v>9819049057.5599995</v>
      </c>
      <c r="L12" s="14">
        <v>0.1</v>
      </c>
      <c r="M12" s="17">
        <v>48436317.829999998</v>
      </c>
      <c r="N12" s="14">
        <v>0.1038</v>
      </c>
      <c r="O12" s="17">
        <v>19859464289.560001</v>
      </c>
      <c r="P12" s="12">
        <f t="shared" si="0"/>
        <v>0.10278055096473873</v>
      </c>
      <c r="Q12" s="13">
        <f t="shared" si="1"/>
        <v>66646630844.400009</v>
      </c>
      <c r="R12" s="14">
        <v>0.10780000000000001</v>
      </c>
      <c r="S12" s="17">
        <v>1043994882.6799999</v>
      </c>
      <c r="T12" s="14">
        <v>9.5299999999999996E-2</v>
      </c>
      <c r="U12" s="17">
        <v>360118712.31999999</v>
      </c>
      <c r="V12" s="14">
        <v>0.1028</v>
      </c>
      <c r="W12" s="17">
        <v>3636465998.3800001</v>
      </c>
      <c r="X12" s="12">
        <f t="shared" si="2"/>
        <v>0.10281705843190429</v>
      </c>
      <c r="Y12" s="13">
        <f t="shared" si="3"/>
        <v>71687210437.780014</v>
      </c>
    </row>
    <row r="13" spans="1:25" x14ac:dyDescent="0.25">
      <c r="A13" s="2" t="s">
        <v>22</v>
      </c>
      <c r="B13" s="14">
        <v>0.10050000000000001</v>
      </c>
      <c r="C13" s="17">
        <v>1731603752.53</v>
      </c>
      <c r="D13" s="14">
        <v>9.5299999999999996E-2</v>
      </c>
      <c r="E13" s="17">
        <v>4342218957.2700005</v>
      </c>
      <c r="F13" s="14">
        <v>0.10730000000000001</v>
      </c>
      <c r="G13" s="17">
        <v>1073452159.1</v>
      </c>
      <c r="H13" s="14">
        <v>8.8300000000000003E-2</v>
      </c>
      <c r="I13" s="17">
        <v>7418401299.2700005</v>
      </c>
      <c r="J13" s="14">
        <v>8.2500000000000004E-2</v>
      </c>
      <c r="K13" s="17">
        <v>3464117757.9099998</v>
      </c>
      <c r="L13" s="15">
        <v>0</v>
      </c>
      <c r="M13" s="18">
        <v>0</v>
      </c>
      <c r="N13" s="14">
        <v>5.8700000000000002E-2</v>
      </c>
      <c r="O13" s="17">
        <v>3757248030.0100002</v>
      </c>
      <c r="P13" s="12">
        <f t="shared" si="0"/>
        <v>8.5574079918732726E-2</v>
      </c>
      <c r="Q13" s="13">
        <f t="shared" si="1"/>
        <v>21787041956.090004</v>
      </c>
      <c r="R13" s="14">
        <v>7.4499999999999997E-2</v>
      </c>
      <c r="S13" s="17">
        <v>232653514.75999999</v>
      </c>
      <c r="T13" s="14">
        <v>8.9200000000000002E-2</v>
      </c>
      <c r="U13" s="17">
        <v>648008434.47000003</v>
      </c>
      <c r="V13" s="14">
        <v>6.6699999999999995E-2</v>
      </c>
      <c r="W13" s="17">
        <v>1052256048.64</v>
      </c>
      <c r="X13" s="12">
        <f t="shared" si="2"/>
        <v>8.4727233565853502E-2</v>
      </c>
      <c r="Y13" s="13">
        <f t="shared" si="3"/>
        <v>23719959953.960003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8002598320.1999998</v>
      </c>
      <c r="F14" s="15">
        <v>0</v>
      </c>
      <c r="G14" s="18">
        <v>0</v>
      </c>
      <c r="H14" s="14">
        <v>8.7300000000000003E-2</v>
      </c>
      <c r="I14" s="17">
        <v>676486428.79999995</v>
      </c>
      <c r="J14" s="14">
        <v>0.1028</v>
      </c>
      <c r="K14" s="17">
        <v>2069724488.1500001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8.9093368160947664E-2</v>
      </c>
      <c r="Q14" s="13">
        <f t="shared" si="1"/>
        <v>10748809237.15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8.9093368160947664E-2</v>
      </c>
      <c r="Y14" s="13">
        <f t="shared" si="3"/>
        <v>10748809237.15</v>
      </c>
    </row>
    <row r="15" spans="1:25" ht="17.25" x14ac:dyDescent="0.25">
      <c r="A15" s="2" t="s">
        <v>24</v>
      </c>
      <c r="B15" s="14">
        <v>8.9200000000000002E-2</v>
      </c>
      <c r="C15" s="17">
        <v>423679523.54000002</v>
      </c>
      <c r="D15" s="14">
        <v>4.7300000000000002E-2</v>
      </c>
      <c r="E15" s="17">
        <v>883225758.36000001</v>
      </c>
      <c r="F15" s="14">
        <v>0.1164</v>
      </c>
      <c r="G15" s="17">
        <v>346361632.80000001</v>
      </c>
      <c r="H15" s="14">
        <v>0.1057</v>
      </c>
      <c r="I15" s="17">
        <v>15346785107.58</v>
      </c>
      <c r="J15" s="14">
        <v>6.6199999999999995E-2</v>
      </c>
      <c r="K15" s="17">
        <v>5151907488.0200005</v>
      </c>
      <c r="L15" s="14">
        <v>0.1119</v>
      </c>
      <c r="M15" s="17">
        <v>1868570181.26</v>
      </c>
      <c r="N15" s="14">
        <v>9.2600000000000002E-2</v>
      </c>
      <c r="O15" s="17">
        <v>5629532602.5799999</v>
      </c>
      <c r="P15" s="12">
        <f t="shared" si="0"/>
        <v>9.4889664712245858E-2</v>
      </c>
      <c r="Q15" s="13">
        <f t="shared" si="1"/>
        <v>29650062294.139999</v>
      </c>
      <c r="R15" s="14">
        <v>9.01E-2</v>
      </c>
      <c r="S15" s="17">
        <v>1375754240.5699999</v>
      </c>
      <c r="T15" s="14">
        <v>0.1195</v>
      </c>
      <c r="U15" s="17">
        <v>927153363.87</v>
      </c>
      <c r="V15" s="14">
        <v>7.7299999999999994E-2</v>
      </c>
      <c r="W15" s="17">
        <v>3924691168.6500001</v>
      </c>
      <c r="X15" s="12">
        <f t="shared" si="2"/>
        <v>9.3417833868883873E-2</v>
      </c>
      <c r="Y15" s="13">
        <f t="shared" si="3"/>
        <v>35877661067.229996</v>
      </c>
    </row>
    <row r="16" spans="1:25" ht="18" customHeight="1" x14ac:dyDescent="0.25">
      <c r="A16" s="2" t="s">
        <v>25</v>
      </c>
      <c r="B16" s="14">
        <v>7.5800000000000006E-2</v>
      </c>
      <c r="C16" s="17">
        <v>44223843.890000001</v>
      </c>
      <c r="D16" s="15">
        <v>0</v>
      </c>
      <c r="E16" s="18">
        <v>0</v>
      </c>
      <c r="F16" s="14">
        <v>5.5800000000000002E-2</v>
      </c>
      <c r="G16" s="17">
        <v>5451145.3499999996</v>
      </c>
      <c r="H16" s="14">
        <v>0.105</v>
      </c>
      <c r="I16" s="17">
        <v>225383053.56999999</v>
      </c>
      <c r="J16" s="15">
        <v>0</v>
      </c>
      <c r="K16" s="18">
        <v>0</v>
      </c>
      <c r="L16" s="14">
        <v>7.5600000000000001E-2</v>
      </c>
      <c r="M16" s="17">
        <v>768580071.51999998</v>
      </c>
      <c r="N16" s="15">
        <v>0</v>
      </c>
      <c r="O16" s="18">
        <v>0</v>
      </c>
      <c r="P16" s="12">
        <f t="shared" si="0"/>
        <v>8.1854250181344096E-2</v>
      </c>
      <c r="Q16" s="13">
        <f t="shared" si="1"/>
        <v>1043638114.3299999</v>
      </c>
      <c r="R16" s="11">
        <v>0</v>
      </c>
      <c r="S16" s="18">
        <v>0</v>
      </c>
      <c r="T16" s="11">
        <v>0.13880000000000001</v>
      </c>
      <c r="U16" s="18">
        <v>5481737966.0299997</v>
      </c>
      <c r="V16" s="11">
        <v>0</v>
      </c>
      <c r="W16" s="18">
        <v>0</v>
      </c>
      <c r="X16" s="12">
        <f t="shared" si="2"/>
        <v>0.12969236325570199</v>
      </c>
      <c r="Y16" s="13">
        <f t="shared" si="3"/>
        <v>6525376080.3599997</v>
      </c>
    </row>
    <row r="17" spans="1:25" ht="19.5" customHeight="1" x14ac:dyDescent="0.25">
      <c r="A17" s="2" t="s">
        <v>26</v>
      </c>
      <c r="B17" s="14">
        <v>9.7199999999999995E-2</v>
      </c>
      <c r="C17" s="17">
        <v>672305407.42999995</v>
      </c>
      <c r="D17" s="14">
        <v>7.0499999999999993E-2</v>
      </c>
      <c r="E17" s="17">
        <v>20421059853.290001</v>
      </c>
      <c r="F17" s="14">
        <v>7.4899999999999994E-2</v>
      </c>
      <c r="G17" s="17">
        <v>217517263.81</v>
      </c>
      <c r="H17" s="14">
        <v>0.17349999999999999</v>
      </c>
      <c r="I17" s="17">
        <v>50626585147.599998</v>
      </c>
      <c r="J17" s="14">
        <v>0.1021</v>
      </c>
      <c r="K17" s="17">
        <v>21423551204.25</v>
      </c>
      <c r="L17" s="15">
        <v>0</v>
      </c>
      <c r="M17" s="18">
        <v>0</v>
      </c>
      <c r="N17" s="14">
        <v>8.2199999999999995E-2</v>
      </c>
      <c r="O17" s="17">
        <v>14167299216.23</v>
      </c>
      <c r="P17" s="12">
        <f t="shared" si="0"/>
        <v>0.1270077890848525</v>
      </c>
      <c r="Q17" s="13">
        <f t="shared" si="1"/>
        <v>107528318092.61</v>
      </c>
      <c r="R17" s="14">
        <v>8.1900000000000001E-2</v>
      </c>
      <c r="S17" s="17">
        <v>2111182720.1300001</v>
      </c>
      <c r="T17" s="15">
        <v>0</v>
      </c>
      <c r="U17" s="18">
        <v>0</v>
      </c>
      <c r="V17" s="14">
        <v>8.2400000000000001E-2</v>
      </c>
      <c r="W17" s="17">
        <v>15919751846.51</v>
      </c>
      <c r="X17" s="12">
        <f>+(P17*Q17+R17*S17+T17*U17+V17*W17)/Y17</f>
        <v>0.1205934810951642</v>
      </c>
      <c r="Y17" s="13">
        <f t="shared" si="3"/>
        <v>125559252659.25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4">
        <v>-7.4999999999999997E-3</v>
      </c>
      <c r="G18" s="17">
        <v>90342192.030000001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f t="shared" si="0"/>
        <v>-7.5000000000000006E-3</v>
      </c>
      <c r="Q18" s="13">
        <f t="shared" si="1"/>
        <v>90342192.030000001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 t="shared" si="2"/>
        <v>-7.5000000000000006E-3</v>
      </c>
      <c r="Y18" s="13">
        <f t="shared" si="3"/>
        <v>90342192.030000001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4">
        <v>0.1249</v>
      </c>
      <c r="I19" s="17">
        <v>551077525.15999997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f t="shared" si="0"/>
        <v>0.1249</v>
      </c>
      <c r="Q19" s="13">
        <f t="shared" si="1"/>
        <v>551077525.15999997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f>+(P19*Q19+R19*S19+T19*U19+V19*W19)/Y19</f>
        <v>0.1249</v>
      </c>
      <c r="Y19" s="13">
        <f t="shared" si="3"/>
        <v>551077525.15999997</v>
      </c>
    </row>
    <row r="20" spans="1:25" ht="17.25" x14ac:dyDescent="0.25">
      <c r="A20" s="2" t="s">
        <v>29</v>
      </c>
      <c r="B20" s="14">
        <v>7.1199999999999999E-2</v>
      </c>
      <c r="C20" s="17">
        <v>2853641199.9099998</v>
      </c>
      <c r="D20" s="14">
        <v>8.5699999999999998E-2</v>
      </c>
      <c r="E20" s="17">
        <v>23278695971.759998</v>
      </c>
      <c r="F20" s="14">
        <v>0.10920000000000001</v>
      </c>
      <c r="G20" s="17">
        <v>4195897442.5700002</v>
      </c>
      <c r="H20" s="14">
        <v>0.10100000000000001</v>
      </c>
      <c r="I20" s="17">
        <v>58094286877.629997</v>
      </c>
      <c r="J20" s="14">
        <v>9.3899999999999997E-2</v>
      </c>
      <c r="K20" s="17">
        <v>17348630211.380001</v>
      </c>
      <c r="L20" s="14">
        <v>9.5299999999999996E-2</v>
      </c>
      <c r="M20" s="17">
        <v>3631804166.4000001</v>
      </c>
      <c r="N20" s="14">
        <v>0.1051</v>
      </c>
      <c r="O20" s="17">
        <v>48604409776.529999</v>
      </c>
      <c r="P20" s="12">
        <f t="shared" si="0"/>
        <v>9.8776086742383001E-2</v>
      </c>
      <c r="Q20" s="13">
        <f t="shared" si="1"/>
        <v>158007365646.17999</v>
      </c>
      <c r="R20" s="14">
        <v>8.2400000000000001E-2</v>
      </c>
      <c r="S20" s="19">
        <v>2709530455.0999999</v>
      </c>
      <c r="T20" s="14">
        <v>0.11700000000000001</v>
      </c>
      <c r="U20" s="19">
        <v>8141249181.2399998</v>
      </c>
      <c r="V20" s="14">
        <v>0.09</v>
      </c>
      <c r="W20" s="19">
        <v>1875008875.4200001</v>
      </c>
      <c r="X20" s="12">
        <f t="shared" si="2"/>
        <v>9.9288808908280041E-2</v>
      </c>
      <c r="Y20" s="13">
        <f t="shared" si="3"/>
        <v>170733154157.94</v>
      </c>
    </row>
    <row r="21" spans="1:25" ht="32.25" x14ac:dyDescent="0.25">
      <c r="A21" s="2" t="s">
        <v>30</v>
      </c>
      <c r="B21" s="14">
        <v>0.1842</v>
      </c>
      <c r="C21" s="17">
        <v>89433006.239999995</v>
      </c>
      <c r="D21" s="14">
        <v>0.1842</v>
      </c>
      <c r="E21" s="17">
        <v>1934296671.5699999</v>
      </c>
      <c r="F21" s="14">
        <v>0.1842</v>
      </c>
      <c r="G21" s="17">
        <v>41459124.030000001</v>
      </c>
      <c r="H21" s="14">
        <v>0.1842</v>
      </c>
      <c r="I21" s="17">
        <v>3482200606.46</v>
      </c>
      <c r="J21" s="14">
        <v>0.1842</v>
      </c>
      <c r="K21" s="17">
        <v>2740325341.3800001</v>
      </c>
      <c r="L21" s="15">
        <v>0</v>
      </c>
      <c r="M21" s="18">
        <v>0</v>
      </c>
      <c r="N21" s="14">
        <v>0.1842</v>
      </c>
      <c r="O21" s="17">
        <v>1402735036.76</v>
      </c>
      <c r="P21" s="12">
        <f t="shared" si="0"/>
        <v>0.1842</v>
      </c>
      <c r="Q21" s="13">
        <f t="shared" si="1"/>
        <v>9690449786.4400005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0.1842</v>
      </c>
      <c r="Y21" s="13">
        <f t="shared" si="3"/>
        <v>9690449786.4400005</v>
      </c>
    </row>
    <row r="22" spans="1:25" ht="30" x14ac:dyDescent="0.25">
      <c r="A22" s="2" t="s">
        <v>31</v>
      </c>
      <c r="B22" s="11">
        <v>0.12</v>
      </c>
      <c r="C22" s="17">
        <v>300238356.36000001</v>
      </c>
      <c r="D22" s="14">
        <v>9.5699999999999993E-2</v>
      </c>
      <c r="E22" s="17">
        <v>27536707146.240002</v>
      </c>
      <c r="F22" s="14">
        <v>9.2499999999999999E-2</v>
      </c>
      <c r="G22" s="17">
        <v>45885090.990000002</v>
      </c>
      <c r="H22" s="11">
        <v>8.3000000000000004E-2</v>
      </c>
      <c r="I22" s="18">
        <v>282451234.36000001</v>
      </c>
      <c r="J22" s="14">
        <v>0.1119</v>
      </c>
      <c r="K22" s="17">
        <v>2271657062.8000002</v>
      </c>
      <c r="L22" s="15">
        <v>0</v>
      </c>
      <c r="M22" s="18">
        <v>0</v>
      </c>
      <c r="N22" s="14">
        <v>0.114</v>
      </c>
      <c r="O22" s="17">
        <v>2569633946.5599999</v>
      </c>
      <c r="P22" s="12">
        <f t="shared" si="0"/>
        <v>9.8347562810054454E-2</v>
      </c>
      <c r="Q22" s="13">
        <f t="shared" si="1"/>
        <v>33006572837.310005</v>
      </c>
      <c r="R22" s="14">
        <v>5.0500000000000003E-2</v>
      </c>
      <c r="S22" s="19">
        <v>115156084.33</v>
      </c>
      <c r="T22" s="15">
        <v>0</v>
      </c>
      <c r="U22" s="18">
        <v>0</v>
      </c>
      <c r="V22" s="14">
        <v>5.0500000000000003E-2</v>
      </c>
      <c r="W22" s="19">
        <v>115156084.33</v>
      </c>
      <c r="X22" s="12">
        <f t="shared" si="2"/>
        <v>9.8016007191833912E-2</v>
      </c>
      <c r="Y22" s="13">
        <f t="shared" si="3"/>
        <v>33236885005.970009</v>
      </c>
    </row>
    <row r="23" spans="1:25" ht="16.5" customHeight="1" x14ac:dyDescent="0.25">
      <c r="A23" s="1" t="s">
        <v>32</v>
      </c>
      <c r="B23" s="16">
        <f>+SUMPRODUCT(C10:C22,B10:B22)/C23</f>
        <v>7.0235683273975183E-2</v>
      </c>
      <c r="C23" s="5">
        <f>+SUM(C10:C22)</f>
        <v>16809302005.820002</v>
      </c>
      <c r="D23" s="16">
        <f>+SUMPRODUCT(E10:E22,D10:D22)/E23</f>
        <v>8.1910506796410584E-2</v>
      </c>
      <c r="E23" s="5">
        <f>+SUM(E10:E22)</f>
        <v>234519433580.94</v>
      </c>
      <c r="F23" s="16">
        <f>+SUMPRODUCT(G10:G22,F10:F22)/G23</f>
        <v>9.4900219541910205E-2</v>
      </c>
      <c r="G23" s="5">
        <f>+SUM(G10:G22)</f>
        <v>9688897658.8900013</v>
      </c>
      <c r="H23" s="16">
        <f>+SUMPRODUCT(I10:I22,H10:H22)/I23</f>
        <v>9.8298608253110875E-2</v>
      </c>
      <c r="I23" s="5">
        <f>+SUM(I10:I22)</f>
        <v>345231000469.26996</v>
      </c>
      <c r="J23" s="16">
        <f>+SUMPRODUCT(K10:K22,J10:J22)/K23</f>
        <v>8.3848305802588063E-2</v>
      </c>
      <c r="K23" s="5">
        <f>+SUM(K10:K22)</f>
        <v>172318609071.84</v>
      </c>
      <c r="L23" s="16">
        <f>+SUMPRODUCT(M10:M22,L10:L22)/M23</f>
        <v>8.9444640641450537E-2</v>
      </c>
      <c r="M23" s="5">
        <f>+SUM(M10:M22)</f>
        <v>9165151779.3599987</v>
      </c>
      <c r="N23" s="16">
        <f>+SUMPRODUCT(O10:O22,N10:N22)/O23</f>
        <v>8.4170146398378332E-2</v>
      </c>
      <c r="O23" s="5">
        <f>+SUM(O10:O22)</f>
        <v>214556614009.03</v>
      </c>
      <c r="P23" s="16">
        <f>+SUMPRODUCT(P10:P22,Q10:Q22)/Q23</f>
        <v>8.8370801083534192E-2</v>
      </c>
      <c r="Q23" s="5">
        <f>+SUM(Q10:Q22)</f>
        <v>1002289008575.1499</v>
      </c>
      <c r="R23" s="16">
        <f>+SUMPRODUCT(S10:S22,R10:R22)/S23</f>
        <v>7.3877673595086207E-2</v>
      </c>
      <c r="S23" s="5">
        <f>+SUM(S10:S22)</f>
        <v>21040923130.610001</v>
      </c>
      <c r="T23" s="16">
        <f>+SUMPRODUCT(U10:U22,T10:T22)/U23</f>
        <v>9.9689692592569393E-2</v>
      </c>
      <c r="U23" s="5">
        <f>+SUM(U10:U22)</f>
        <v>27461590258.279999</v>
      </c>
      <c r="V23" s="16">
        <f>+SUMPRODUCT(W10:W22,V10:V22)/W23</f>
        <v>7.5851994130050088E-2</v>
      </c>
      <c r="W23" s="5">
        <f>+SUM(W10:W22)</f>
        <v>73219320043.729996</v>
      </c>
      <c r="X23" s="16">
        <f>+SUMPRODUCT(X10:X22,Y10:Y22)/Y23</f>
        <v>8.756054862024519E-2</v>
      </c>
      <c r="Y23" s="5">
        <f>SUM(Y10:Y22)</f>
        <v>1124010842007.77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25" ht="18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27" t="s">
        <v>36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5" x14ac:dyDescent="0.25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25" ht="17.25" customHeight="1" x14ac:dyDescent="0.25">
      <c r="A31" s="27" t="s">
        <v>38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25" x14ac:dyDescent="0.25">
      <c r="A32" s="27" t="s">
        <v>39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25">
    <mergeCell ref="B7:C8"/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9287-48D7-4966-9B21-C42006151A68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35" sqref="D35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5" x14ac:dyDescent="0.25">
      <c r="A4" s="29" t="s">
        <v>42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1" t="s">
        <v>4</v>
      </c>
      <c r="B7" s="23" t="s">
        <v>5</v>
      </c>
      <c r="C7" s="24"/>
      <c r="D7" s="23" t="s">
        <v>6</v>
      </c>
      <c r="E7" s="24"/>
      <c r="F7" s="23" t="s">
        <v>7</v>
      </c>
      <c r="G7" s="24"/>
      <c r="H7" s="23" t="s">
        <v>8</v>
      </c>
      <c r="I7" s="24"/>
      <c r="J7" s="34" t="s">
        <v>9</v>
      </c>
      <c r="K7" s="35"/>
      <c r="L7" s="23" t="s">
        <v>10</v>
      </c>
      <c r="M7" s="24"/>
      <c r="N7" s="23" t="s">
        <v>11</v>
      </c>
      <c r="O7" s="24"/>
      <c r="P7" s="23" t="s">
        <v>12</v>
      </c>
      <c r="Q7" s="24"/>
      <c r="R7" s="23" t="s">
        <v>13</v>
      </c>
      <c r="S7" s="24"/>
      <c r="T7" s="23" t="s">
        <v>14</v>
      </c>
      <c r="U7" s="24"/>
      <c r="V7" s="23" t="s">
        <v>15</v>
      </c>
      <c r="W7" s="24"/>
      <c r="X7" s="23" t="s">
        <v>16</v>
      </c>
      <c r="Y7" s="24"/>
    </row>
    <row r="8" spans="1:25" ht="24" customHeight="1" x14ac:dyDescent="0.25">
      <c r="A8" s="3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</row>
    <row r="9" spans="1:25" ht="17.25" customHeight="1" x14ac:dyDescent="0.25">
      <c r="A9" s="33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4">
        <v>8.1799999999999998E-2</v>
      </c>
      <c r="C10" s="17">
        <v>2778018.75</v>
      </c>
      <c r="D10" s="14">
        <v>7.9699999999999993E-2</v>
      </c>
      <c r="E10" s="17">
        <v>1289149829.6500001</v>
      </c>
      <c r="F10" s="14">
        <v>8.1799999999999998E-2</v>
      </c>
      <c r="G10" s="17">
        <v>10834440.359999999</v>
      </c>
      <c r="H10" s="15">
        <v>0</v>
      </c>
      <c r="I10" s="18">
        <v>0</v>
      </c>
      <c r="J10" s="14">
        <v>8.1799999999999998E-2</v>
      </c>
      <c r="K10" s="17">
        <v>1259244873.1800001</v>
      </c>
      <c r="L10" s="15">
        <v>0</v>
      </c>
      <c r="M10" s="18">
        <v>0</v>
      </c>
      <c r="N10" s="14">
        <v>8.1799999999999998E-2</v>
      </c>
      <c r="O10" s="17">
        <v>1259244873.1800001</v>
      </c>
      <c r="P10" s="12">
        <f>+((B10*C10)+(D10*E10)+(F10*G10)+(H10*I10)+(J10*K10)+(L10*M10)+(N10*O10))/Q10</f>
        <v>8.1091537271715197E-2</v>
      </c>
      <c r="Q10" s="13">
        <f>+SUM(C10,E10,G10,I10,K10,M10,O10)</f>
        <v>3821252035.1199999</v>
      </c>
      <c r="R10" s="15">
        <v>0</v>
      </c>
      <c r="S10" s="18">
        <v>0</v>
      </c>
      <c r="T10" s="14">
        <v>8.1799999999999998E-2</v>
      </c>
      <c r="U10" s="17">
        <v>27735.59</v>
      </c>
      <c r="V10" s="15">
        <v>0</v>
      </c>
      <c r="W10" s="18">
        <v>0</v>
      </c>
      <c r="X10" s="12">
        <f>+(P10*Q10+R10*S10+T10*U10+V10*W10)/Y10</f>
        <v>8.1091542413875131E-2</v>
      </c>
      <c r="Y10" s="13">
        <f>+SUM(Q10+S10+U10+W10)</f>
        <v>3821279770.71</v>
      </c>
    </row>
    <row r="11" spans="1:25" x14ac:dyDescent="0.25">
      <c r="A11" s="2" t="s">
        <v>20</v>
      </c>
      <c r="B11" s="14">
        <v>5.5599999999999997E-2</v>
      </c>
      <c r="C11" s="17">
        <v>10483101461.08</v>
      </c>
      <c r="D11" s="14">
        <v>7.6600000000000001E-2</v>
      </c>
      <c r="E11" s="17">
        <v>135529052868.46001</v>
      </c>
      <c r="F11" s="14">
        <v>7.0400000000000004E-2</v>
      </c>
      <c r="G11" s="17">
        <v>3290141756.4899998</v>
      </c>
      <c r="H11" s="14">
        <v>7.4399999999999994E-2</v>
      </c>
      <c r="I11" s="17">
        <v>185435876403.76999</v>
      </c>
      <c r="J11" s="14">
        <v>7.4499999999999997E-2</v>
      </c>
      <c r="K11" s="17">
        <v>110353444460.95</v>
      </c>
      <c r="L11" s="14">
        <v>7.0800000000000002E-2</v>
      </c>
      <c r="M11" s="17">
        <v>2865385114.5999999</v>
      </c>
      <c r="N11" s="14">
        <v>7.1099999999999997E-2</v>
      </c>
      <c r="O11" s="17">
        <v>118089799341.89</v>
      </c>
      <c r="P11" s="12">
        <f t="shared" ref="P11:P22" si="0">+((B11*C11)+(D11*E11)+(F11*G11)+(H11*I11)+(J11*K11)+(L11*M11)+(N11*O11))/Q11</f>
        <v>7.3868144087679846E-2</v>
      </c>
      <c r="Q11" s="13">
        <f t="shared" ref="Q11:Q22" si="1">+SUM(C11,E11,G11,I11,K11,M11,O11)</f>
        <v>566046801407.23999</v>
      </c>
      <c r="R11" s="14">
        <v>6.9000000000000006E-2</v>
      </c>
      <c r="S11" s="17">
        <v>13532393784.41</v>
      </c>
      <c r="T11" s="11">
        <v>6.9099999999999995E-2</v>
      </c>
      <c r="U11" s="17">
        <v>11921405709.450001</v>
      </c>
      <c r="V11" s="14">
        <v>7.17E-2</v>
      </c>
      <c r="W11" s="17">
        <v>46953261308.889999</v>
      </c>
      <c r="X11" s="12">
        <f t="shared" ref="X11:X22" si="2">+(P11*Q11+R11*S11+T11*U11+V11*W11)/Y11</f>
        <v>7.35164788035651E-2</v>
      </c>
      <c r="Y11" s="13">
        <f t="shared" ref="Y11:Y22" si="3">+SUM(Q11+S11+U11+W11)</f>
        <v>638453862209.98999</v>
      </c>
    </row>
    <row r="12" spans="1:25" ht="17.25" x14ac:dyDescent="0.25">
      <c r="A12" s="2" t="s">
        <v>21</v>
      </c>
      <c r="B12" s="14">
        <v>0.104</v>
      </c>
      <c r="C12" s="17">
        <v>479847100.39999998</v>
      </c>
      <c r="D12" s="14">
        <v>0.1013</v>
      </c>
      <c r="E12" s="17">
        <v>11808957348.84</v>
      </c>
      <c r="F12" s="14">
        <v>9.9000000000000005E-2</v>
      </c>
      <c r="G12" s="17">
        <v>494132219.19999999</v>
      </c>
      <c r="H12" s="14">
        <v>0.1032</v>
      </c>
      <c r="I12" s="17">
        <v>24319256863.66</v>
      </c>
      <c r="J12" s="14">
        <v>0.1016</v>
      </c>
      <c r="K12" s="17">
        <v>9834511471.9799995</v>
      </c>
      <c r="L12" s="14">
        <v>0.1</v>
      </c>
      <c r="M12" s="17">
        <v>48865521.710000001</v>
      </c>
      <c r="N12" s="14">
        <v>0.10390000000000001</v>
      </c>
      <c r="O12" s="17">
        <v>19892155414.560001</v>
      </c>
      <c r="P12" s="12">
        <f t="shared" si="0"/>
        <v>0.10280980168702447</v>
      </c>
      <c r="Q12" s="13">
        <f t="shared" si="1"/>
        <v>66877725940.350006</v>
      </c>
      <c r="R12" s="14">
        <v>0.1079</v>
      </c>
      <c r="S12" s="17">
        <v>1032340162.08</v>
      </c>
      <c r="T12" s="14">
        <v>9.5299999999999996E-2</v>
      </c>
      <c r="U12" s="17">
        <v>363174224.89999998</v>
      </c>
      <c r="V12" s="14">
        <v>0.1028</v>
      </c>
      <c r="W12" s="17">
        <v>3642474080.2800002</v>
      </c>
      <c r="X12" s="12">
        <f t="shared" si="2"/>
        <v>0.10284444984944895</v>
      </c>
      <c r="Y12" s="13">
        <f t="shared" si="3"/>
        <v>71915714407.610016</v>
      </c>
    </row>
    <row r="13" spans="1:25" x14ac:dyDescent="0.25">
      <c r="A13" s="2" t="s">
        <v>22</v>
      </c>
      <c r="B13" s="14">
        <v>0.1009</v>
      </c>
      <c r="C13" s="17">
        <v>1702667358.8599999</v>
      </c>
      <c r="D13" s="14">
        <v>9.6000000000000002E-2</v>
      </c>
      <c r="E13" s="17">
        <v>3944721315.6700001</v>
      </c>
      <c r="F13" s="14">
        <v>0.1082</v>
      </c>
      <c r="G13" s="17">
        <v>1029252813.8</v>
      </c>
      <c r="H13" s="14">
        <v>8.8400000000000006E-2</v>
      </c>
      <c r="I13" s="17">
        <v>7300224360.3800001</v>
      </c>
      <c r="J13" s="14">
        <v>8.2100000000000006E-2</v>
      </c>
      <c r="K13" s="17">
        <v>3255631479.73</v>
      </c>
      <c r="L13" s="15">
        <v>0</v>
      </c>
      <c r="M13" s="18">
        <v>0</v>
      </c>
      <c r="N13" s="14">
        <v>5.8700000000000002E-2</v>
      </c>
      <c r="O13" s="17">
        <v>3764018558.4000001</v>
      </c>
      <c r="P13" s="12">
        <f t="shared" si="0"/>
        <v>8.5510977833864507E-2</v>
      </c>
      <c r="Q13" s="13">
        <f t="shared" si="1"/>
        <v>20996515886.84</v>
      </c>
      <c r="R13" s="14">
        <v>7.46E-2</v>
      </c>
      <c r="S13" s="17">
        <v>234227761.75</v>
      </c>
      <c r="T13" s="14">
        <v>8.9200000000000002E-2</v>
      </c>
      <c r="U13" s="17">
        <v>652907988.17999995</v>
      </c>
      <c r="V13" s="14">
        <v>6.6699999999999995E-2</v>
      </c>
      <c r="W13" s="17">
        <v>1053251679.46</v>
      </c>
      <c r="X13" s="12">
        <f t="shared" si="2"/>
        <v>8.4640775104389429E-2</v>
      </c>
      <c r="Y13" s="13">
        <f t="shared" si="3"/>
        <v>22936903316.23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8062296720.6000004</v>
      </c>
      <c r="F14" s="15">
        <v>0</v>
      </c>
      <c r="G14" s="18">
        <v>0</v>
      </c>
      <c r="H14" s="14">
        <v>8.7300000000000003E-2</v>
      </c>
      <c r="I14" s="17">
        <v>681626618.39999998</v>
      </c>
      <c r="J14" s="14">
        <v>0.1028</v>
      </c>
      <c r="K14" s="17">
        <v>2088466594.0699999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8.9097531068899269E-2</v>
      </c>
      <c r="Q14" s="13">
        <f t="shared" si="1"/>
        <v>10832389933.07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8.9097531068899269E-2</v>
      </c>
      <c r="Y14" s="13">
        <f t="shared" si="3"/>
        <v>10832389933.07</v>
      </c>
    </row>
    <row r="15" spans="1:25" ht="17.25" x14ac:dyDescent="0.25">
      <c r="A15" s="2" t="s">
        <v>24</v>
      </c>
      <c r="B15" s="14">
        <v>9.4500000000000001E-2</v>
      </c>
      <c r="C15" s="17">
        <v>244831150.56</v>
      </c>
      <c r="D15" s="14">
        <v>6.88E-2</v>
      </c>
      <c r="E15" s="17">
        <v>767866255.44000006</v>
      </c>
      <c r="F15" s="14">
        <v>0.1221</v>
      </c>
      <c r="G15" s="17">
        <v>314744234.56</v>
      </c>
      <c r="H15" s="14">
        <v>0.113</v>
      </c>
      <c r="I15" s="17">
        <v>16127133567.620001</v>
      </c>
      <c r="J15" s="14">
        <v>6.4100000000000004E-2</v>
      </c>
      <c r="K15" s="17">
        <v>3054986147.4400001</v>
      </c>
      <c r="L15" s="14">
        <v>0.11169999999999999</v>
      </c>
      <c r="M15" s="17">
        <v>1911493493.5699999</v>
      </c>
      <c r="N15" s="14">
        <v>0.1055</v>
      </c>
      <c r="O15" s="17">
        <v>5343477992.04</v>
      </c>
      <c r="P15" s="12">
        <f t="shared" si="0"/>
        <v>0.10480412137188375</v>
      </c>
      <c r="Q15" s="13">
        <f t="shared" si="1"/>
        <v>27764532841.23</v>
      </c>
      <c r="R15" s="14">
        <v>9.5299999999999996E-2</v>
      </c>
      <c r="S15" s="17">
        <v>1290558626.6700001</v>
      </c>
      <c r="T15" s="14">
        <v>0.11849999999999999</v>
      </c>
      <c r="U15" s="17">
        <v>746988199</v>
      </c>
      <c r="V15" s="14">
        <v>7.7399999999999997E-2</v>
      </c>
      <c r="W15" s="17">
        <v>3484000355.6399999</v>
      </c>
      <c r="X15" s="12">
        <f t="shared" si="2"/>
        <v>0.10187464050015363</v>
      </c>
      <c r="Y15" s="13">
        <f t="shared" si="3"/>
        <v>33286080022.540001</v>
      </c>
    </row>
    <row r="16" spans="1:25" ht="18" customHeight="1" x14ac:dyDescent="0.25">
      <c r="A16" s="2" t="s">
        <v>25</v>
      </c>
      <c r="B16" s="14">
        <v>7.5800000000000006E-2</v>
      </c>
      <c r="C16" s="17">
        <v>44517080.979999997</v>
      </c>
      <c r="D16" s="15">
        <v>0</v>
      </c>
      <c r="E16" s="18">
        <v>0</v>
      </c>
      <c r="F16" s="14">
        <v>5.5800000000000002E-2</v>
      </c>
      <c r="G16" s="17">
        <v>5477956.4000000004</v>
      </c>
      <c r="H16" s="14">
        <v>0.105</v>
      </c>
      <c r="I16" s="17">
        <v>226491585.31</v>
      </c>
      <c r="J16" s="15">
        <v>0</v>
      </c>
      <c r="K16" s="18">
        <v>0</v>
      </c>
      <c r="L16" s="14">
        <v>7.5600000000000001E-2</v>
      </c>
      <c r="M16" s="17">
        <v>764064426.46000004</v>
      </c>
      <c r="N16" s="15">
        <v>0</v>
      </c>
      <c r="O16" s="18">
        <v>0</v>
      </c>
      <c r="P16" s="12">
        <f t="shared" si="0"/>
        <v>8.1903671975486564E-2</v>
      </c>
      <c r="Q16" s="13">
        <f t="shared" si="1"/>
        <v>1040551049.1500001</v>
      </c>
      <c r="R16" s="11">
        <v>0</v>
      </c>
      <c r="S16" s="18">
        <v>0</v>
      </c>
      <c r="T16" s="11">
        <v>0.13819999999999999</v>
      </c>
      <c r="U16" s="18">
        <v>5608834497.79</v>
      </c>
      <c r="V16" s="15">
        <v>0</v>
      </c>
      <c r="W16" s="18">
        <v>0</v>
      </c>
      <c r="X16" s="12">
        <f t="shared" si="2"/>
        <v>0.12939028325614871</v>
      </c>
      <c r="Y16" s="13">
        <f t="shared" si="3"/>
        <v>6649385546.9400005</v>
      </c>
    </row>
    <row r="17" spans="1:25" ht="19.5" customHeight="1" x14ac:dyDescent="0.25">
      <c r="A17" s="2" t="s">
        <v>26</v>
      </c>
      <c r="B17" s="11">
        <v>0.14760000000000001</v>
      </c>
      <c r="C17" s="18">
        <v>671203411.22000003</v>
      </c>
      <c r="D17" s="11">
        <v>7.1599999999999997E-2</v>
      </c>
      <c r="E17" s="18">
        <v>21743409829.369999</v>
      </c>
      <c r="F17" s="11">
        <v>4.7600000000000003E-2</v>
      </c>
      <c r="G17" s="18">
        <v>307845489.91999996</v>
      </c>
      <c r="H17" s="11">
        <v>0.17469999999999999</v>
      </c>
      <c r="I17" s="18">
        <v>50615202055.970001</v>
      </c>
      <c r="J17" s="11">
        <v>9.9000000000000005E-2</v>
      </c>
      <c r="K17" s="18">
        <v>23253836403.599998</v>
      </c>
      <c r="L17" s="15">
        <v>0</v>
      </c>
      <c r="M17" s="18">
        <v>0</v>
      </c>
      <c r="N17" s="11">
        <v>8.1799999999999998E-2</v>
      </c>
      <c r="O17" s="17">
        <v>14479087067.129999</v>
      </c>
      <c r="P17" s="12">
        <f t="shared" si="0"/>
        <v>0.12604188797103574</v>
      </c>
      <c r="Q17" s="13">
        <f t="shared" si="1"/>
        <v>111070584257.20999</v>
      </c>
      <c r="R17" s="11">
        <v>8.1600000000000006E-2</v>
      </c>
      <c r="S17" s="18">
        <v>2182806151.3400002</v>
      </c>
      <c r="T17" s="15">
        <v>0</v>
      </c>
      <c r="U17" s="18">
        <v>0</v>
      </c>
      <c r="V17" s="11">
        <v>8.3400000000000002E-2</v>
      </c>
      <c r="W17" s="18">
        <v>16048026286.389999</v>
      </c>
      <c r="X17" s="12">
        <f>+(P17*Q17+R17*S17+T17*U17+V17*W17)/Y17</f>
        <v>0.1199992150794912</v>
      </c>
      <c r="Y17" s="13">
        <f t="shared" si="3"/>
        <v>129301416694.93999</v>
      </c>
    </row>
    <row r="18" spans="1:25" ht="19.5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4">
        <v>0.1249</v>
      </c>
      <c r="I19" s="17">
        <v>556971526.11000001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f t="shared" si="0"/>
        <v>0.1249</v>
      </c>
      <c r="Q19" s="13">
        <f t="shared" si="1"/>
        <v>556971526.11000001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f>+(P19*Q19+R19*S19+T19*U19+V19*W19)/Y19</f>
        <v>0.1249</v>
      </c>
      <c r="Y19" s="13">
        <f t="shared" si="3"/>
        <v>556971526.11000001</v>
      </c>
    </row>
    <row r="20" spans="1:25" ht="17.25" x14ac:dyDescent="0.25">
      <c r="A20" s="2" t="s">
        <v>29</v>
      </c>
      <c r="B20" s="14">
        <v>7.0400000000000004E-2</v>
      </c>
      <c r="C20" s="17">
        <v>3110602354.04</v>
      </c>
      <c r="D20" s="14">
        <v>8.6099999999999996E-2</v>
      </c>
      <c r="E20" s="17">
        <v>23803651730.790001</v>
      </c>
      <c r="F20" s="14">
        <v>0.109</v>
      </c>
      <c r="G20" s="17">
        <v>4203072156.3600001</v>
      </c>
      <c r="H20" s="14">
        <v>0.1011</v>
      </c>
      <c r="I20" s="17">
        <v>59105035579.580002</v>
      </c>
      <c r="J20" s="14">
        <v>9.2299999999999993E-2</v>
      </c>
      <c r="K20" s="17">
        <v>15363450181.25</v>
      </c>
      <c r="L20" s="14">
        <v>9.5299999999999996E-2</v>
      </c>
      <c r="M20" s="17">
        <v>3655462388.0300002</v>
      </c>
      <c r="N20" s="14">
        <v>0.1052</v>
      </c>
      <c r="O20" s="17">
        <v>49920421096.339996</v>
      </c>
      <c r="P20" s="12">
        <f t="shared" si="0"/>
        <v>9.876858279555116E-2</v>
      </c>
      <c r="Q20" s="13">
        <f t="shared" si="1"/>
        <v>159161695486.39001</v>
      </c>
      <c r="R20" s="14">
        <v>8.2500000000000004E-2</v>
      </c>
      <c r="S20" s="19">
        <v>2728974692.1999998</v>
      </c>
      <c r="T20" s="14">
        <v>0.1171</v>
      </c>
      <c r="U20" s="19">
        <v>8185576936.5699997</v>
      </c>
      <c r="V20" s="14">
        <v>9.5699999999999993E-2</v>
      </c>
      <c r="W20" s="19">
        <v>2650426176.1100001</v>
      </c>
      <c r="X20" s="12">
        <f t="shared" si="2"/>
        <v>9.9333195203890737E-2</v>
      </c>
      <c r="Y20" s="13">
        <f t="shared" si="3"/>
        <v>172726673291.27002</v>
      </c>
    </row>
    <row r="21" spans="1:25" ht="32.25" x14ac:dyDescent="0.25">
      <c r="A21" s="2" t="s">
        <v>30</v>
      </c>
      <c r="B21" s="11">
        <v>0.2339</v>
      </c>
      <c r="C21" s="17">
        <v>89432068.879999995</v>
      </c>
      <c r="D21" s="11">
        <v>0.2339</v>
      </c>
      <c r="E21" s="18">
        <v>1934276397.9400001</v>
      </c>
      <c r="F21" s="11">
        <v>0.2339</v>
      </c>
      <c r="G21" s="18">
        <v>41458689.479999997</v>
      </c>
      <c r="H21" s="11">
        <v>0.2339</v>
      </c>
      <c r="I21" s="18">
        <v>3487027641.9099998</v>
      </c>
      <c r="J21" s="11">
        <v>0.2339</v>
      </c>
      <c r="K21" s="18">
        <v>2740296619.6399999</v>
      </c>
      <c r="L21" s="15">
        <v>0</v>
      </c>
      <c r="M21" s="18">
        <v>0</v>
      </c>
      <c r="N21" s="11">
        <v>0.2339</v>
      </c>
      <c r="O21" s="17">
        <v>1402720334.5</v>
      </c>
      <c r="P21" s="12">
        <f t="shared" si="0"/>
        <v>0.23389999999999997</v>
      </c>
      <c r="Q21" s="13">
        <f t="shared" si="1"/>
        <v>9695211752.3500004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0.23389999999999997</v>
      </c>
      <c r="Y21" s="13">
        <f t="shared" si="3"/>
        <v>9695211752.3500004</v>
      </c>
    </row>
    <row r="22" spans="1:25" ht="30" x14ac:dyDescent="0.25">
      <c r="A22" s="2" t="s">
        <v>31</v>
      </c>
      <c r="B22" s="11">
        <v>0.12</v>
      </c>
      <c r="C22" s="17">
        <v>301900359.83999997</v>
      </c>
      <c r="D22" s="14">
        <v>9.5699999999999993E-2</v>
      </c>
      <c r="E22" s="17">
        <v>27738821456.349998</v>
      </c>
      <c r="F22" s="14">
        <v>9.2499999999999999E-2</v>
      </c>
      <c r="G22" s="17">
        <v>46214581.990000002</v>
      </c>
      <c r="H22" s="11">
        <v>8.3000000000000004E-2</v>
      </c>
      <c r="I22" s="18">
        <v>285001908.19999999</v>
      </c>
      <c r="J22" s="14">
        <v>0.112</v>
      </c>
      <c r="K22" s="17">
        <v>2294552148.5900002</v>
      </c>
      <c r="L22" s="15">
        <v>0</v>
      </c>
      <c r="M22" s="18">
        <v>0</v>
      </c>
      <c r="N22" s="14">
        <v>0.114</v>
      </c>
      <c r="O22" s="17">
        <v>2594938755.2399998</v>
      </c>
      <c r="P22" s="12">
        <f t="shared" si="0"/>
        <v>9.8359457190834096E-2</v>
      </c>
      <c r="Q22" s="13">
        <f t="shared" si="1"/>
        <v>33261429210.209999</v>
      </c>
      <c r="R22" s="14">
        <v>5.0500000000000003E-2</v>
      </c>
      <c r="S22" s="19">
        <v>115865849.77</v>
      </c>
      <c r="T22" s="15">
        <v>0</v>
      </c>
      <c r="U22" s="18">
        <v>0</v>
      </c>
      <c r="V22" s="14">
        <v>5.0500000000000003E-2</v>
      </c>
      <c r="W22" s="19">
        <v>115865849.77</v>
      </c>
      <c r="X22" s="12">
        <f t="shared" si="2"/>
        <v>9.8028328296079187E-2</v>
      </c>
      <c r="Y22" s="13">
        <f t="shared" si="3"/>
        <v>33493160909.75</v>
      </c>
    </row>
    <row r="23" spans="1:25" ht="16.5" customHeight="1" x14ac:dyDescent="0.25">
      <c r="A23" s="1" t="s">
        <v>32</v>
      </c>
      <c r="B23" s="16">
        <f>+SUMPRODUCT(C10:C22,B10:B22)/C23</f>
        <v>7.0428609868256664E-2</v>
      </c>
      <c r="C23" s="5">
        <f>+SUM(C10:C22)</f>
        <v>17130880364.609999</v>
      </c>
      <c r="D23" s="16">
        <f>+SUMPRODUCT(E10:E22,D10:D22)/E23</f>
        <v>8.2478880068400609E-2</v>
      </c>
      <c r="E23" s="5">
        <f>+SUM(E10:E22)</f>
        <v>236622203753.11005</v>
      </c>
      <c r="F23" s="16">
        <f>+SUMPRODUCT(G10:G22,F10:F22)/G23</f>
        <v>9.4249855005858266E-2</v>
      </c>
      <c r="G23" s="5">
        <f>+SUM(G10:G22)</f>
        <v>9743174338.5599995</v>
      </c>
      <c r="H23" s="16">
        <f>+SUMPRODUCT(I10:I22,H10:H22)/I23</f>
        <v>9.9339394243381673E-2</v>
      </c>
      <c r="I23" s="5">
        <f>+SUM(I10:I22)</f>
        <v>348139848110.90997</v>
      </c>
      <c r="J23" s="16">
        <f>+SUMPRODUCT(K10:K22,J10:J22)/K23</f>
        <v>8.4262738384204158E-2</v>
      </c>
      <c r="K23" s="5">
        <f>+SUM(K10:K22)</f>
        <v>173498420380.42999</v>
      </c>
      <c r="L23" s="16">
        <f>+SUMPRODUCT(M10:M22,L10:L22)/M23</f>
        <v>8.9494237942256999E-2</v>
      </c>
      <c r="M23" s="5">
        <f>+SUM(M10:M22)</f>
        <v>9245270944.3700008</v>
      </c>
      <c r="N23" s="16">
        <f>+SUMPRODUCT(O10:O22,N10:N22)/O23</f>
        <v>8.4940987399171108E-2</v>
      </c>
      <c r="O23" s="5">
        <f>+SUM(O10:O22)</f>
        <v>216745863433.28</v>
      </c>
      <c r="P23" s="16">
        <f>+SUMPRODUCT(P10:P22,Q10:Q22)/Q23</f>
        <v>8.9091390349803429E-2</v>
      </c>
      <c r="Q23" s="5">
        <f>+SUM(Q10:Q22)</f>
        <v>1011125661325.2698</v>
      </c>
      <c r="R23" s="16">
        <f>+SUMPRODUCT(S10:S22,R10:R22)/S23</f>
        <v>7.5516612626072094E-2</v>
      </c>
      <c r="S23" s="5">
        <f>+SUM(S10:S22)</f>
        <v>21117167028.220001</v>
      </c>
      <c r="T23" s="16">
        <f>+SUMPRODUCT(U10:U22,T10:T22)/U23</f>
        <v>9.9669559692208545E-2</v>
      </c>
      <c r="U23" s="5">
        <f>+SUM(U10:U22)</f>
        <v>27478915291.48</v>
      </c>
      <c r="V23" s="16">
        <f>+SUMPRODUCT(W10:W22,V10:V22)/W23</f>
        <v>7.6795375193671869E-2</v>
      </c>
      <c r="W23" s="5">
        <f>+SUM(W10:W22)</f>
        <v>73947305736.540009</v>
      </c>
      <c r="X23" s="16">
        <f>+SUMPRODUCT(X10:X22,Y10:Y22)/Y23</f>
        <v>8.8292884452646242E-2</v>
      </c>
      <c r="Y23" s="5">
        <f>SUM(Y10:Y22)</f>
        <v>1133669049381.5098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25" ht="18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27" t="s">
        <v>36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5" x14ac:dyDescent="0.25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25" x14ac:dyDescent="0.25">
      <c r="A31" s="27" t="s">
        <v>45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E1F5-32EE-4194-BED8-7776FE927C77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Q27" sqref="Q27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5" x14ac:dyDescent="0.25">
      <c r="A4" s="29" t="s">
        <v>46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1" t="s">
        <v>4</v>
      </c>
      <c r="B7" s="23" t="s">
        <v>5</v>
      </c>
      <c r="C7" s="24"/>
      <c r="D7" s="23" t="s">
        <v>6</v>
      </c>
      <c r="E7" s="24"/>
      <c r="F7" s="23" t="s">
        <v>7</v>
      </c>
      <c r="G7" s="24"/>
      <c r="H7" s="23" t="s">
        <v>8</v>
      </c>
      <c r="I7" s="24"/>
      <c r="J7" s="34" t="s">
        <v>9</v>
      </c>
      <c r="K7" s="35"/>
      <c r="L7" s="23" t="s">
        <v>10</v>
      </c>
      <c r="M7" s="24"/>
      <c r="N7" s="23" t="s">
        <v>11</v>
      </c>
      <c r="O7" s="24"/>
      <c r="P7" s="23" t="s">
        <v>12</v>
      </c>
      <c r="Q7" s="24"/>
      <c r="R7" s="23" t="s">
        <v>13</v>
      </c>
      <c r="S7" s="24"/>
      <c r="T7" s="23" t="s">
        <v>14</v>
      </c>
      <c r="U7" s="24"/>
      <c r="V7" s="23" t="s">
        <v>15</v>
      </c>
      <c r="W7" s="24"/>
      <c r="X7" s="23" t="s">
        <v>16</v>
      </c>
      <c r="Y7" s="24"/>
    </row>
    <row r="8" spans="1:25" ht="24" customHeight="1" x14ac:dyDescent="0.25">
      <c r="A8" s="3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</row>
    <row r="9" spans="1:25" ht="17.25" customHeight="1" x14ac:dyDescent="0.25">
      <c r="A9" s="33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8.1799999999999998E-2</v>
      </c>
      <c r="C10" s="18">
        <v>2778018.75</v>
      </c>
      <c r="D10" s="11">
        <v>7.9699999999999993E-2</v>
      </c>
      <c r="E10" s="18">
        <v>1289149829.6500001</v>
      </c>
      <c r="F10" s="11">
        <v>8.1799999999999998E-2</v>
      </c>
      <c r="G10" s="18">
        <v>10834440.359999999</v>
      </c>
      <c r="H10" s="15">
        <v>0</v>
      </c>
      <c r="I10" s="18">
        <v>0</v>
      </c>
      <c r="J10" s="11">
        <v>8.1799999999999998E-2</v>
      </c>
      <c r="K10" s="18">
        <v>1259244873.1800001</v>
      </c>
      <c r="L10" s="15">
        <v>0</v>
      </c>
      <c r="M10" s="18">
        <v>0</v>
      </c>
      <c r="N10" s="11">
        <v>8.1799999999999998E-2</v>
      </c>
      <c r="O10" s="17">
        <v>1259244873.1800001</v>
      </c>
      <c r="P10" s="12">
        <f>+((B10*C10)+(D10*E10)+(F10*G10)+(H10*I10)+(J10*K10)+(L10*M10)+(N10*O10))/Q10</f>
        <v>8.1091537271715197E-2</v>
      </c>
      <c r="Q10" s="13">
        <f>+SUM(C10,E10,G10,I10,K10,M10,O10)</f>
        <v>3821252035.1199999</v>
      </c>
      <c r="R10" s="15">
        <v>0</v>
      </c>
      <c r="S10" s="18">
        <v>0</v>
      </c>
      <c r="T10" s="11">
        <v>8.1799999999999998E-2</v>
      </c>
      <c r="U10" s="17">
        <v>27735.59</v>
      </c>
      <c r="V10" s="15">
        <v>0</v>
      </c>
      <c r="W10" s="18">
        <v>0</v>
      </c>
      <c r="X10" s="12">
        <f>+(P10*Q10+R10*S10+T10*U10+V10*W10)/Y10</f>
        <v>8.1091542413875131E-2</v>
      </c>
      <c r="Y10" s="13">
        <f>+SUM(Q10+S10+U10+W10)</f>
        <v>3821279770.71</v>
      </c>
    </row>
    <row r="11" spans="1:25" x14ac:dyDescent="0.25">
      <c r="A11" s="2" t="s">
        <v>20</v>
      </c>
      <c r="B11" s="14">
        <v>5.9299999999999999E-2</v>
      </c>
      <c r="C11" s="17">
        <v>10187744553.08</v>
      </c>
      <c r="D11" s="14">
        <v>7.6499999999999999E-2</v>
      </c>
      <c r="E11" s="17">
        <v>137067509774.10001</v>
      </c>
      <c r="F11" s="14">
        <v>7.0999999999999994E-2</v>
      </c>
      <c r="G11" s="17">
        <v>3327232214.9299998</v>
      </c>
      <c r="H11" s="14">
        <v>7.4499999999999997E-2</v>
      </c>
      <c r="I11" s="17">
        <v>186233268036.14999</v>
      </c>
      <c r="J11" s="14">
        <v>7.3200000000000001E-2</v>
      </c>
      <c r="K11" s="17">
        <v>110734533218.85001</v>
      </c>
      <c r="L11" s="14">
        <v>7.2599999999999998E-2</v>
      </c>
      <c r="M11" s="17">
        <v>2855819459.3499999</v>
      </c>
      <c r="N11" s="14">
        <v>7.1199999999999999E-2</v>
      </c>
      <c r="O11" s="17">
        <v>118760511789.95</v>
      </c>
      <c r="P11" s="12">
        <f t="shared" ref="P11:P22" si="0">+((B11*C11)+(D11*E11)+(F11*G11)+(H11*I11)+(J11*K11)+(L11*M11)+(N11*O11))/Q11</f>
        <v>7.3738088399840598E-2</v>
      </c>
      <c r="Q11" s="13">
        <f t="shared" ref="Q11:Q22" si="1">+SUM(C11,E11,G11,I11,K11,M11,O11)</f>
        <v>569166619046.40991</v>
      </c>
      <c r="R11" s="14">
        <v>6.8099999999999994E-2</v>
      </c>
      <c r="S11" s="17">
        <v>13583614886.18</v>
      </c>
      <c r="T11" s="11">
        <v>6.93E-2</v>
      </c>
      <c r="U11" s="17">
        <v>12100463958.379999</v>
      </c>
      <c r="V11" s="14">
        <v>6.8900000000000003E-2</v>
      </c>
      <c r="W11" s="17">
        <v>48119897657.510002</v>
      </c>
      <c r="X11" s="12">
        <f t="shared" ref="X11:X22" si="2">+(P11*Q11+R11*S11+T11*U11+V11*W11)/Y11</f>
        <v>7.3173370710701749E-2</v>
      </c>
      <c r="Y11" s="13">
        <f t="shared" ref="Y11:Y22" si="3">+SUM(Q11+S11+U11+W11)</f>
        <v>642970595548.47998</v>
      </c>
    </row>
    <row r="12" spans="1:25" ht="17.25" x14ac:dyDescent="0.25">
      <c r="A12" s="2" t="s">
        <v>21</v>
      </c>
      <c r="B12" s="14">
        <v>0.104</v>
      </c>
      <c r="C12" s="17">
        <v>475581127.77999997</v>
      </c>
      <c r="D12" s="14">
        <v>0.1013</v>
      </c>
      <c r="E12" s="17">
        <v>11864648617.030001</v>
      </c>
      <c r="F12" s="14">
        <v>9.9000000000000005E-2</v>
      </c>
      <c r="G12" s="17">
        <v>493936861.00999999</v>
      </c>
      <c r="H12" s="14">
        <v>0.1031</v>
      </c>
      <c r="I12" s="17">
        <v>24518659215.830002</v>
      </c>
      <c r="J12" s="14">
        <v>0.1016</v>
      </c>
      <c r="K12" s="17">
        <v>9918333304.8400002</v>
      </c>
      <c r="L12" s="14">
        <v>0.1</v>
      </c>
      <c r="M12" s="17">
        <v>46931994.600000001</v>
      </c>
      <c r="N12" s="14">
        <v>0.10390000000000001</v>
      </c>
      <c r="O12" s="17">
        <v>20058123563.459999</v>
      </c>
      <c r="P12" s="12">
        <f t="shared" si="0"/>
        <v>0.10277451457434615</v>
      </c>
      <c r="Q12" s="13">
        <f t="shared" si="1"/>
        <v>67376214684.550003</v>
      </c>
      <c r="R12" s="14">
        <v>0.108</v>
      </c>
      <c r="S12" s="17">
        <v>1031128155.52</v>
      </c>
      <c r="T12" s="14">
        <v>9.5200000000000007E-2</v>
      </c>
      <c r="U12" s="17">
        <v>355187564</v>
      </c>
      <c r="V12" s="14">
        <v>0.1028</v>
      </c>
      <c r="W12" s="17">
        <v>3642012771.3699999</v>
      </c>
      <c r="X12" s="12">
        <f t="shared" si="2"/>
        <v>0.10281305621678785</v>
      </c>
      <c r="Y12" s="13">
        <f t="shared" si="3"/>
        <v>72404543175.440002</v>
      </c>
    </row>
    <row r="13" spans="1:25" x14ac:dyDescent="0.25">
      <c r="A13" s="2" t="s">
        <v>22</v>
      </c>
      <c r="B13" s="14">
        <v>0.1007</v>
      </c>
      <c r="C13" s="17">
        <v>1699036308.75</v>
      </c>
      <c r="D13" s="14">
        <v>9.5899999999999999E-2</v>
      </c>
      <c r="E13" s="17">
        <v>3942737508.79</v>
      </c>
      <c r="F13" s="14">
        <v>0.10730000000000001</v>
      </c>
      <c r="G13" s="17">
        <v>1054159615.1900001</v>
      </c>
      <c r="H13" s="14">
        <v>8.8300000000000003E-2</v>
      </c>
      <c r="I13" s="17">
        <v>7284653952.3800001</v>
      </c>
      <c r="J13" s="14">
        <v>8.2000000000000003E-2</v>
      </c>
      <c r="K13" s="17">
        <v>3449670764.1100001</v>
      </c>
      <c r="L13" s="15">
        <v>0</v>
      </c>
      <c r="M13" s="18">
        <v>0</v>
      </c>
      <c r="N13" s="14">
        <v>6.0400000000000002E-2</v>
      </c>
      <c r="O13" s="17">
        <v>4076164386.6700001</v>
      </c>
      <c r="P13" s="12">
        <f t="shared" si="0"/>
        <v>8.5305730538837526E-2</v>
      </c>
      <c r="Q13" s="13">
        <f t="shared" si="1"/>
        <v>21506422535.889999</v>
      </c>
      <c r="R13" s="14">
        <v>7.4700000000000003E-2</v>
      </c>
      <c r="S13" s="17">
        <v>234265268.63999999</v>
      </c>
      <c r="T13" s="14">
        <v>8.9099999999999999E-2</v>
      </c>
      <c r="U13" s="17">
        <v>644227372.95000005</v>
      </c>
      <c r="V13" s="14">
        <v>6.6699999999999995E-2</v>
      </c>
      <c r="W13" s="17">
        <v>1049373981.33</v>
      </c>
      <c r="X13" s="12">
        <f t="shared" si="2"/>
        <v>8.4470861963772903E-2</v>
      </c>
      <c r="Y13" s="13">
        <f t="shared" si="3"/>
        <v>23434289158.810001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8118782962.8000002</v>
      </c>
      <c r="F14" s="15">
        <v>0</v>
      </c>
      <c r="G14" s="18">
        <v>0</v>
      </c>
      <c r="H14" s="14">
        <v>8.7300000000000003E-2</v>
      </c>
      <c r="I14" s="17">
        <v>686490851.20000005</v>
      </c>
      <c r="J14" s="14">
        <v>0.1028</v>
      </c>
      <c r="K14" s="17">
        <v>2106228944.9200001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8.9101447182855828E-2</v>
      </c>
      <c r="Q14" s="13">
        <f t="shared" si="1"/>
        <v>10911502758.92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8.9101447182855828E-2</v>
      </c>
      <c r="Y14" s="13">
        <f t="shared" si="3"/>
        <v>10911502758.92</v>
      </c>
    </row>
    <row r="15" spans="1:25" ht="17.25" x14ac:dyDescent="0.25">
      <c r="A15" s="2" t="s">
        <v>24</v>
      </c>
      <c r="B15" s="14">
        <v>9.2600000000000002E-2</v>
      </c>
      <c r="C15" s="17">
        <v>269225581.07999998</v>
      </c>
      <c r="D15" s="14">
        <v>6.6900000000000001E-2</v>
      </c>
      <c r="E15" s="17">
        <v>735477681.27999997</v>
      </c>
      <c r="F15" s="14">
        <v>0.13420000000000001</v>
      </c>
      <c r="G15" s="17">
        <v>100085853.13</v>
      </c>
      <c r="H15" s="14">
        <v>0.1235</v>
      </c>
      <c r="I15" s="17">
        <v>18656333926.259998</v>
      </c>
      <c r="J15" s="14">
        <v>0.10299999999999999</v>
      </c>
      <c r="K15" s="17">
        <v>895259524.86000001</v>
      </c>
      <c r="L15" s="14">
        <v>0.1096</v>
      </c>
      <c r="M15" s="17">
        <v>1778255326.47</v>
      </c>
      <c r="N15" s="14">
        <v>0.12520000000000001</v>
      </c>
      <c r="O15" s="17">
        <v>4727689176.9399996</v>
      </c>
      <c r="P15" s="12">
        <f t="shared" si="0"/>
        <v>0.12041080642436161</v>
      </c>
      <c r="Q15" s="13">
        <f t="shared" si="1"/>
        <v>27162327070.02</v>
      </c>
      <c r="R15" s="14">
        <v>0.1198</v>
      </c>
      <c r="S15" s="17">
        <v>1297537248.24</v>
      </c>
      <c r="T15" s="14">
        <v>0.1205</v>
      </c>
      <c r="U15" s="17">
        <v>758911588.91999996</v>
      </c>
      <c r="V15" s="14">
        <v>0.1047</v>
      </c>
      <c r="W15" s="17">
        <v>3535371478.1300001</v>
      </c>
      <c r="X15" s="12">
        <f t="shared" si="2"/>
        <v>0.11869290516691017</v>
      </c>
      <c r="Y15" s="13">
        <f t="shared" si="3"/>
        <v>32754147385.310001</v>
      </c>
    </row>
    <row r="16" spans="1:25" ht="18" customHeight="1" x14ac:dyDescent="0.25">
      <c r="A16" s="2" t="s">
        <v>25</v>
      </c>
      <c r="B16" s="14">
        <v>7.5800000000000006E-2</v>
      </c>
      <c r="C16" s="17">
        <v>44794316.850000001</v>
      </c>
      <c r="D16" s="15">
        <v>0</v>
      </c>
      <c r="E16" s="18">
        <v>0</v>
      </c>
      <c r="F16" s="14">
        <v>5.5800000000000002E-2</v>
      </c>
      <c r="G16" s="17">
        <v>5240723.5999999996</v>
      </c>
      <c r="H16" s="14">
        <v>0.105</v>
      </c>
      <c r="I16" s="17">
        <v>216682957.97</v>
      </c>
      <c r="J16" s="15">
        <v>0</v>
      </c>
      <c r="K16" s="18">
        <v>0</v>
      </c>
      <c r="L16" s="14">
        <v>7.5600000000000001E-2</v>
      </c>
      <c r="M16" s="17">
        <v>768807292.66999996</v>
      </c>
      <c r="N16" s="15">
        <v>0</v>
      </c>
      <c r="O16" s="18">
        <v>0</v>
      </c>
      <c r="P16" s="12">
        <f t="shared" si="0"/>
        <v>8.1660374917354464E-2</v>
      </c>
      <c r="Q16" s="13">
        <f t="shared" si="1"/>
        <v>1035525291.0899999</v>
      </c>
      <c r="R16" s="11">
        <v>0</v>
      </c>
      <c r="S16" s="18">
        <v>0</v>
      </c>
      <c r="T16" s="11">
        <v>0.1389</v>
      </c>
      <c r="U16" s="18">
        <v>5599577718.5299997</v>
      </c>
      <c r="V16" s="15">
        <v>0</v>
      </c>
      <c r="W16" s="18">
        <v>0</v>
      </c>
      <c r="X16" s="12">
        <f t="shared" si="2"/>
        <v>0.12996674314782286</v>
      </c>
      <c r="Y16" s="13">
        <f t="shared" si="3"/>
        <v>6635103009.6199999</v>
      </c>
    </row>
    <row r="17" spans="1:25" ht="19.5" customHeight="1" x14ac:dyDescent="0.25">
      <c r="A17" s="2" t="s">
        <v>26</v>
      </c>
      <c r="B17" s="11">
        <v>0.1467</v>
      </c>
      <c r="C17" s="18">
        <v>693444186.74000001</v>
      </c>
      <c r="D17" s="11">
        <v>7.1599999999999997E-2</v>
      </c>
      <c r="E17" s="18">
        <v>22717470810.75</v>
      </c>
      <c r="F17" s="11">
        <v>4.5600000000000002E-2</v>
      </c>
      <c r="G17" s="18">
        <v>400207452.52999997</v>
      </c>
      <c r="H17" s="11">
        <v>0.17799999999999999</v>
      </c>
      <c r="I17" s="18">
        <v>49931535130.870003</v>
      </c>
      <c r="J17" s="11">
        <v>9.6199999999999994E-2</v>
      </c>
      <c r="K17" s="18">
        <v>24906306362.369999</v>
      </c>
      <c r="L17" s="15">
        <v>0</v>
      </c>
      <c r="M17" s="18">
        <v>0</v>
      </c>
      <c r="N17" s="11">
        <v>8.0199999999999994E-2</v>
      </c>
      <c r="O17" s="17">
        <v>14595827977.809999</v>
      </c>
      <c r="P17" s="12">
        <f t="shared" si="0"/>
        <v>0.12540032720580113</v>
      </c>
      <c r="Q17" s="13">
        <f t="shared" si="1"/>
        <v>113244791921.06999</v>
      </c>
      <c r="R17" s="11">
        <v>8.0500000000000002E-2</v>
      </c>
      <c r="S17" s="18">
        <v>2192495021.8899999</v>
      </c>
      <c r="T17" s="15">
        <v>0</v>
      </c>
      <c r="U17" s="18">
        <v>0</v>
      </c>
      <c r="V17" s="11">
        <v>8.2299999999999998E-2</v>
      </c>
      <c r="W17" s="18">
        <v>16601868305.34</v>
      </c>
      <c r="X17" s="12">
        <f>+(P17*Q17+R17*S17+T17*U17+V17*W17)/Y17</f>
        <v>0.11923556722580114</v>
      </c>
      <c r="Y17" s="13">
        <f t="shared" si="3"/>
        <v>132039155248.29999</v>
      </c>
    </row>
    <row r="18" spans="1:25" ht="19.5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4">
        <v>6.1899999999999997E-2</v>
      </c>
      <c r="C20" s="17">
        <v>3118324408.5900002</v>
      </c>
      <c r="D20" s="14">
        <v>8.6099999999999996E-2</v>
      </c>
      <c r="E20" s="17">
        <v>23970884137.380001</v>
      </c>
      <c r="F20" s="14">
        <v>0.10680000000000001</v>
      </c>
      <c r="G20" s="17">
        <v>4253273727.6199999</v>
      </c>
      <c r="H20" s="14">
        <v>0.1012</v>
      </c>
      <c r="I20" s="17">
        <v>59461799701.260002</v>
      </c>
      <c r="J20" s="14">
        <v>9.1300000000000006E-2</v>
      </c>
      <c r="K20" s="17">
        <v>15749011348.059999</v>
      </c>
      <c r="L20" s="14">
        <v>9.64E-2</v>
      </c>
      <c r="M20" s="17">
        <v>3866158348.3800001</v>
      </c>
      <c r="N20" s="14">
        <v>0.10539999999999999</v>
      </c>
      <c r="O20" s="17">
        <v>51216516560.540001</v>
      </c>
      <c r="P20" s="12">
        <f t="shared" si="0"/>
        <v>9.8601224651195016E-2</v>
      </c>
      <c r="Q20" s="13">
        <f t="shared" si="1"/>
        <v>161635968231.83002</v>
      </c>
      <c r="R20" s="14">
        <v>8.2400000000000001E-2</v>
      </c>
      <c r="S20" s="19">
        <v>2729805344.8000002</v>
      </c>
      <c r="T20" s="14">
        <v>0.1173</v>
      </c>
      <c r="U20" s="19">
        <v>8139648896.2600002</v>
      </c>
      <c r="V20" s="14">
        <v>8.9700000000000002E-2</v>
      </c>
      <c r="W20" s="19">
        <v>1827357507.3199999</v>
      </c>
      <c r="X20" s="12">
        <f t="shared" si="2"/>
        <v>9.9127284964142956E-2</v>
      </c>
      <c r="Y20" s="13">
        <f t="shared" si="3"/>
        <v>174332779980.21002</v>
      </c>
    </row>
    <row r="21" spans="1:25" ht="32.25" x14ac:dyDescent="0.25">
      <c r="A21" s="2" t="s">
        <v>30</v>
      </c>
      <c r="B21" s="11">
        <v>0.20649999999999999</v>
      </c>
      <c r="C21" s="18">
        <v>89417508.109999999</v>
      </c>
      <c r="D21" s="11">
        <v>0.20649999999999999</v>
      </c>
      <c r="E21" s="18">
        <v>1933961471.21</v>
      </c>
      <c r="F21" s="11">
        <v>0.20649999999999999</v>
      </c>
      <c r="G21" s="18">
        <v>41451939.439999998</v>
      </c>
      <c r="H21" s="11">
        <v>0.20649999999999999</v>
      </c>
      <c r="I21" s="18">
        <v>2943725024.5799999</v>
      </c>
      <c r="J21" s="11">
        <v>0.20649999999999999</v>
      </c>
      <c r="K21" s="18">
        <v>2739850461.77</v>
      </c>
      <c r="L21" s="15">
        <v>0</v>
      </c>
      <c r="M21" s="18">
        <v>0</v>
      </c>
      <c r="N21" s="11">
        <v>0.20649999999999999</v>
      </c>
      <c r="O21" s="17">
        <v>1402491952.4000001</v>
      </c>
      <c r="P21" s="12">
        <f t="shared" si="0"/>
        <v>0.20649999999999996</v>
      </c>
      <c r="Q21" s="13">
        <f t="shared" si="1"/>
        <v>9150898357.5100002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0.20649999999999996</v>
      </c>
      <c r="Y21" s="13">
        <f t="shared" si="3"/>
        <v>9150898357.5100002</v>
      </c>
    </row>
    <row r="22" spans="1:25" ht="30" x14ac:dyDescent="0.25">
      <c r="A22" s="2" t="s">
        <v>31</v>
      </c>
      <c r="B22" s="11">
        <v>0.1182</v>
      </c>
      <c r="C22" s="17">
        <v>1051838665.5599999</v>
      </c>
      <c r="D22" s="14">
        <v>9.5600000000000004E-2</v>
      </c>
      <c r="E22" s="17">
        <v>27814290461.919998</v>
      </c>
      <c r="F22" s="14">
        <v>9.2499999999999999E-2</v>
      </c>
      <c r="G22" s="17">
        <v>46526259.030000001</v>
      </c>
      <c r="H22" s="11">
        <v>8.3000000000000004E-2</v>
      </c>
      <c r="I22" s="18">
        <v>821381341.03999996</v>
      </c>
      <c r="J22" s="14">
        <v>0.11409999999999999</v>
      </c>
      <c r="K22" s="17">
        <v>3782072502.21</v>
      </c>
      <c r="L22" s="15">
        <v>0</v>
      </c>
      <c r="M22" s="18">
        <v>0</v>
      </c>
      <c r="N22" s="14">
        <v>0.1147</v>
      </c>
      <c r="O22" s="17">
        <v>3294267110.6999998</v>
      </c>
      <c r="P22" s="12">
        <f t="shared" si="0"/>
        <v>9.9570803213064579E-2</v>
      </c>
      <c r="Q22" s="13">
        <f t="shared" si="1"/>
        <v>36810376340.459999</v>
      </c>
      <c r="R22" s="14">
        <v>5.0500000000000003E-2</v>
      </c>
      <c r="S22" s="19">
        <v>116247585.20999999</v>
      </c>
      <c r="T22" s="15">
        <v>0</v>
      </c>
      <c r="U22" s="18">
        <v>0</v>
      </c>
      <c r="V22" s="14">
        <v>5.0500000000000003E-2</v>
      </c>
      <c r="W22" s="19">
        <v>116247585.20999999</v>
      </c>
      <c r="X22" s="12">
        <f t="shared" si="2"/>
        <v>9.9262816162106152E-2</v>
      </c>
      <c r="Y22" s="13">
        <f t="shared" si="3"/>
        <v>37042871510.879997</v>
      </c>
    </row>
    <row r="23" spans="1:25" ht="16.5" customHeight="1" x14ac:dyDescent="0.25">
      <c r="A23" s="1" t="s">
        <v>32</v>
      </c>
      <c r="B23" s="16">
        <f>+SUMPRODUCT(C10:C22,B10:B22)/C23</f>
        <v>7.3206139686489702E-2</v>
      </c>
      <c r="C23" s="5">
        <f>+SUM(C10:C22)</f>
        <v>17632184675.290001</v>
      </c>
      <c r="D23" s="16">
        <f>+SUMPRODUCT(E10:E22,D10:D22)/E23</f>
        <v>8.21125919151246E-2</v>
      </c>
      <c r="E23" s="5">
        <f>+SUM(E10:E22)</f>
        <v>239454913254.90997</v>
      </c>
      <c r="F23" s="16">
        <f>+SUMPRODUCT(G10:G22,F10:F22)/G23</f>
        <v>9.2286250003360951E-2</v>
      </c>
      <c r="G23" s="5">
        <f>+SUM(G10:G22)</f>
        <v>9732949086.8400002</v>
      </c>
      <c r="H23" s="16">
        <f>+SUMPRODUCT(I10:I22,H10:H22)/I23</f>
        <v>9.9823737181227071E-2</v>
      </c>
      <c r="I23" s="5">
        <f>+SUM(I10:I22)</f>
        <v>350754530137.54004</v>
      </c>
      <c r="J23" s="16">
        <f>+SUMPRODUCT(K10:K22,J10:J22)/K23</f>
        <v>8.3395375161115032E-2</v>
      </c>
      <c r="K23" s="5">
        <f>+SUM(K10:K22)</f>
        <v>175540511305.16998</v>
      </c>
      <c r="L23" s="16">
        <f>+SUMPRODUCT(M10:M22,L10:L22)/M23</f>
        <v>8.9925338354255854E-2</v>
      </c>
      <c r="M23" s="5">
        <f>+SUM(M10:M22)</f>
        <v>9315972421.4700012</v>
      </c>
      <c r="N23" s="16">
        <f>+SUMPRODUCT(O10:O22,N10:N22)/O23</f>
        <v>8.5314292154679366E-2</v>
      </c>
      <c r="O23" s="5">
        <f>+SUM(O10:O22)</f>
        <v>219390837391.65002</v>
      </c>
      <c r="P23" s="16">
        <f>+SUMPRODUCT(P10:P22,Q10:Q22)/Q23</f>
        <v>8.9114429894616001E-2</v>
      </c>
      <c r="Q23" s="5">
        <f>+SUM(Q10:Q22)</f>
        <v>1021821898272.8699</v>
      </c>
      <c r="R23" s="16">
        <f>+SUMPRODUCT(S10:S22,R10:R22)/S23</f>
        <v>7.6310869450663982E-2</v>
      </c>
      <c r="S23" s="5">
        <f>+SUM(S10:S22)</f>
        <v>21185093510.48</v>
      </c>
      <c r="T23" s="16">
        <f>+SUMPRODUCT(U10:U22,T10:T22)/U23</f>
        <v>9.9782066436610889E-2</v>
      </c>
      <c r="U23" s="5">
        <f>+SUM(U10:U22)</f>
        <v>27598044834.629997</v>
      </c>
      <c r="V23" s="16">
        <f>+SUMPRODUCT(W10:W22,V10:V22)/W23</f>
        <v>7.5657145641427226E-2</v>
      </c>
      <c r="W23" s="5">
        <f>+SUM(W10:W22)</f>
        <v>74892129286.210022</v>
      </c>
      <c r="X23" s="16">
        <f>+SUMPRODUCT(X10:X22,Y10:Y22)/Y23</f>
        <v>8.8254817653619741E-2</v>
      </c>
      <c r="Y23" s="5">
        <f>SUM(Y10:Y22)</f>
        <v>1145497165904.1899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25" ht="18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27" t="s">
        <v>36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5" x14ac:dyDescent="0.25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25" x14ac:dyDescent="0.25">
      <c r="A31" s="27" t="s">
        <v>45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630B-4A27-425F-90E4-0684F27F6B3A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21" sqref="B21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5" x14ac:dyDescent="0.25">
      <c r="A4" s="29" t="s">
        <v>47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1" t="s">
        <v>4</v>
      </c>
      <c r="B7" s="23" t="s">
        <v>5</v>
      </c>
      <c r="C7" s="24"/>
      <c r="D7" s="23" t="s">
        <v>6</v>
      </c>
      <c r="E7" s="24"/>
      <c r="F7" s="23" t="s">
        <v>7</v>
      </c>
      <c r="G7" s="24"/>
      <c r="H7" s="23" t="s">
        <v>8</v>
      </c>
      <c r="I7" s="24"/>
      <c r="J7" s="34" t="s">
        <v>9</v>
      </c>
      <c r="K7" s="35"/>
      <c r="L7" s="23" t="s">
        <v>10</v>
      </c>
      <c r="M7" s="24"/>
      <c r="N7" s="23" t="s">
        <v>11</v>
      </c>
      <c r="O7" s="24"/>
      <c r="P7" s="23" t="s">
        <v>12</v>
      </c>
      <c r="Q7" s="24"/>
      <c r="R7" s="23" t="s">
        <v>13</v>
      </c>
      <c r="S7" s="24"/>
      <c r="T7" s="23" t="s">
        <v>14</v>
      </c>
      <c r="U7" s="24"/>
      <c r="V7" s="23" t="s">
        <v>15</v>
      </c>
      <c r="W7" s="24"/>
      <c r="X7" s="23" t="s">
        <v>16</v>
      </c>
      <c r="Y7" s="24"/>
    </row>
    <row r="8" spans="1:25" ht="24" customHeight="1" x14ac:dyDescent="0.25">
      <c r="A8" s="3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</row>
    <row r="9" spans="1:25" ht="17.25" customHeight="1" x14ac:dyDescent="0.25">
      <c r="A9" s="33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5.8799999999999998E-2</v>
      </c>
      <c r="C11" s="18">
        <v>10821088534.280001</v>
      </c>
      <c r="D11" s="11">
        <v>7.6399999999999996E-2</v>
      </c>
      <c r="E11" s="18">
        <v>135627872258.03</v>
      </c>
      <c r="F11" s="11">
        <v>6.8500000000000005E-2</v>
      </c>
      <c r="G11" s="18">
        <v>3537568003.1999998</v>
      </c>
      <c r="H11" s="11">
        <v>7.4399999999999994E-2</v>
      </c>
      <c r="I11" s="18">
        <v>185094028666.5</v>
      </c>
      <c r="J11" s="11">
        <v>7.3400000000000007E-2</v>
      </c>
      <c r="K11" s="18">
        <v>109941916672.7</v>
      </c>
      <c r="L11" s="11">
        <v>7.2400000000000006E-2</v>
      </c>
      <c r="M11" s="18">
        <v>2852176858.73</v>
      </c>
      <c r="N11" s="11">
        <v>6.9000000000000006E-2</v>
      </c>
      <c r="O11" s="18">
        <v>118020860791.38</v>
      </c>
      <c r="P11" s="12">
        <f t="shared" ref="P11:P22" si="0">+((B11*C11)+(D11*E11)+(F11*G11)+(H11*I11)+(J11*K11)+(L11*M11)+(N11*O11))/Q11</f>
        <v>7.3213590508283619E-2</v>
      </c>
      <c r="Q11" s="13">
        <f t="shared" ref="Q11:Q22" si="1">+SUM(C11,E11,G11,I11,K11,M11,O11)</f>
        <v>565895511784.82007</v>
      </c>
      <c r="R11" s="14">
        <v>6.8199999999999997E-2</v>
      </c>
      <c r="S11" s="17">
        <v>13632977330.370001</v>
      </c>
      <c r="T11" s="11">
        <v>6.9199999999999998E-2</v>
      </c>
      <c r="U11" s="17">
        <v>12061891664.969999</v>
      </c>
      <c r="V11" s="14">
        <v>6.8900000000000003E-2</v>
      </c>
      <c r="W11" s="17">
        <v>48272144370.169998</v>
      </c>
      <c r="X11" s="12">
        <f t="shared" ref="X11:X22" si="2">+(P11*Q11+R11*S11+T11*U11+V11*W11)/Y11</f>
        <v>7.2705687778185521E-2</v>
      </c>
      <c r="Y11" s="13">
        <f t="shared" ref="Y11:Y22" si="3">+SUM(Q11+S11+U11+W11)</f>
        <v>639862525150.33008</v>
      </c>
    </row>
    <row r="12" spans="1:25" ht="17.25" x14ac:dyDescent="0.25">
      <c r="A12" s="2" t="s">
        <v>21</v>
      </c>
      <c r="B12" s="11">
        <v>0.1041</v>
      </c>
      <c r="C12" s="18">
        <v>475963163.14999998</v>
      </c>
      <c r="D12" s="11">
        <v>0.1013</v>
      </c>
      <c r="E12" s="18">
        <v>11965790067.57</v>
      </c>
      <c r="F12" s="11">
        <v>9.9099999999999994E-2</v>
      </c>
      <c r="G12" s="18">
        <v>492535422.98000002</v>
      </c>
      <c r="H12" s="11">
        <v>0.1055</v>
      </c>
      <c r="I12" s="18">
        <v>24620640804.950001</v>
      </c>
      <c r="J12" s="11">
        <v>0.1031</v>
      </c>
      <c r="K12" s="18">
        <v>9948909567.3700008</v>
      </c>
      <c r="L12" s="11">
        <v>0.1</v>
      </c>
      <c r="M12" s="18">
        <v>47284621.530000001</v>
      </c>
      <c r="N12" s="11">
        <v>0.1067</v>
      </c>
      <c r="O12" s="18">
        <v>20124260939.560001</v>
      </c>
      <c r="P12" s="12">
        <f t="shared" si="0"/>
        <v>0.10470113895175108</v>
      </c>
      <c r="Q12" s="13">
        <f t="shared" si="1"/>
        <v>67675384587.110001</v>
      </c>
      <c r="R12" s="14">
        <v>0.1129</v>
      </c>
      <c r="S12" s="17">
        <v>1039039920.42</v>
      </c>
      <c r="T12" s="14">
        <v>9.5200000000000007E-2</v>
      </c>
      <c r="U12" s="17">
        <v>354764141.38999999</v>
      </c>
      <c r="V12" s="14">
        <v>0.10539999999999999</v>
      </c>
      <c r="W12" s="17">
        <v>3638181116.1999998</v>
      </c>
      <c r="X12" s="12">
        <f t="shared" si="2"/>
        <v>0.10480691727411504</v>
      </c>
      <c r="Y12" s="13">
        <f t="shared" si="3"/>
        <v>72707369765.119995</v>
      </c>
    </row>
    <row r="13" spans="1:25" x14ac:dyDescent="0.25">
      <c r="A13" s="2" t="s">
        <v>22</v>
      </c>
      <c r="B13" s="11">
        <v>0.1007</v>
      </c>
      <c r="C13" s="18">
        <v>1701292516</v>
      </c>
      <c r="D13" s="11">
        <v>9.5899999999999999E-2</v>
      </c>
      <c r="E13" s="18">
        <v>3932482945.73</v>
      </c>
      <c r="F13" s="11">
        <v>0.10730000000000001</v>
      </c>
      <c r="G13" s="18">
        <v>1052582995.13</v>
      </c>
      <c r="H13" s="11">
        <v>8.8200000000000001E-2</v>
      </c>
      <c r="I13" s="18">
        <v>7270956098.1999998</v>
      </c>
      <c r="J13" s="11">
        <v>8.1900000000000001E-2</v>
      </c>
      <c r="K13" s="18">
        <v>3457983157.6199999</v>
      </c>
      <c r="L13" s="15">
        <v>0</v>
      </c>
      <c r="M13" s="18">
        <v>0</v>
      </c>
      <c r="N13" s="11">
        <v>6.0400000000000002E-2</v>
      </c>
      <c r="O13" s="18">
        <v>4090120018.6500001</v>
      </c>
      <c r="P13" s="12">
        <f t="shared" si="0"/>
        <v>8.5231444779639537E-2</v>
      </c>
      <c r="Q13" s="13">
        <f t="shared" si="1"/>
        <v>21505417731.330002</v>
      </c>
      <c r="R13" s="14">
        <v>7.4200000000000002E-2</v>
      </c>
      <c r="S13" s="17">
        <v>230427932.15000001</v>
      </c>
      <c r="T13" s="14">
        <v>8.9200000000000002E-2</v>
      </c>
      <c r="U13" s="17">
        <v>648290529.04999995</v>
      </c>
      <c r="V13" s="14">
        <v>6.6699999999999995E-2</v>
      </c>
      <c r="W13" s="17">
        <v>1053113245.4</v>
      </c>
      <c r="X13" s="12">
        <f t="shared" si="2"/>
        <v>8.4400080747300016E-2</v>
      </c>
      <c r="Y13" s="13">
        <f t="shared" si="3"/>
        <v>23437249437.930004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8170143215.1999998</v>
      </c>
      <c r="F14" s="15">
        <v>0</v>
      </c>
      <c r="G14" s="18">
        <v>0</v>
      </c>
      <c r="H14" s="11">
        <v>8.7300000000000003E-2</v>
      </c>
      <c r="I14" s="18">
        <v>690914184.79999995</v>
      </c>
      <c r="J14" s="11">
        <v>0.10290000000000001</v>
      </c>
      <c r="K14" s="18">
        <v>2122403493.76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8.9124312532465944E-2</v>
      </c>
      <c r="Q14" s="13">
        <f t="shared" si="1"/>
        <v>10983460893.76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8.9124312532465944E-2</v>
      </c>
      <c r="Y14" s="13">
        <f t="shared" si="3"/>
        <v>10983460893.76</v>
      </c>
    </row>
    <row r="15" spans="1:25" ht="17.25" x14ac:dyDescent="0.25">
      <c r="A15" s="2" t="s">
        <v>24</v>
      </c>
      <c r="B15" s="11">
        <v>8.7999999999999995E-2</v>
      </c>
      <c r="C15" s="18">
        <v>270019375.47000003</v>
      </c>
      <c r="D15" s="11">
        <v>0.11609999999999999</v>
      </c>
      <c r="E15" s="18">
        <v>4111863801.8699999</v>
      </c>
      <c r="F15" s="11">
        <v>0.1462</v>
      </c>
      <c r="G15" s="18">
        <v>286935086.41000003</v>
      </c>
      <c r="H15" s="11">
        <v>0.1411</v>
      </c>
      <c r="I15" s="18">
        <v>19392441605.139999</v>
      </c>
      <c r="J15" s="11">
        <v>0.1021</v>
      </c>
      <c r="K15" s="18">
        <v>1153857597.98</v>
      </c>
      <c r="L15" s="11">
        <v>0.11070000000000001</v>
      </c>
      <c r="M15" s="18">
        <v>1836133405.26</v>
      </c>
      <c r="N15" s="11">
        <v>0.12379999999999999</v>
      </c>
      <c r="O15" s="18">
        <v>6400289318.2200003</v>
      </c>
      <c r="P15" s="12">
        <f t="shared" si="0"/>
        <v>0.13131823329724471</v>
      </c>
      <c r="Q15" s="13">
        <f t="shared" si="1"/>
        <v>33451540190.349998</v>
      </c>
      <c r="R15" s="14">
        <v>0.1222</v>
      </c>
      <c r="S15" s="17">
        <v>1293811142.4300001</v>
      </c>
      <c r="T15" s="14">
        <v>0.1215</v>
      </c>
      <c r="U15" s="17">
        <v>903342449.79999995</v>
      </c>
      <c r="V15" s="14">
        <v>0.1081</v>
      </c>
      <c r="W15" s="17">
        <v>3996645189.6100001</v>
      </c>
      <c r="X15" s="12">
        <f t="shared" si="2"/>
        <v>0.12845631958635531</v>
      </c>
      <c r="Y15" s="13">
        <f t="shared" si="3"/>
        <v>39645338972.190002</v>
      </c>
    </row>
    <row r="16" spans="1:25" ht="18" customHeight="1" x14ac:dyDescent="0.25">
      <c r="A16" s="2" t="s">
        <v>25</v>
      </c>
      <c r="B16" s="11">
        <v>7.5800000000000006E-2</v>
      </c>
      <c r="C16" s="18">
        <v>45046207.439999998</v>
      </c>
      <c r="D16" s="15">
        <v>0</v>
      </c>
      <c r="E16" s="18">
        <v>0</v>
      </c>
      <c r="F16" s="11">
        <v>5.5800000000000002E-2</v>
      </c>
      <c r="G16" s="18">
        <v>5262586.0999999996</v>
      </c>
      <c r="H16" s="11">
        <v>0.105</v>
      </c>
      <c r="I16" s="18">
        <v>217586884.88999999</v>
      </c>
      <c r="J16" s="15">
        <v>0</v>
      </c>
      <c r="K16" s="18">
        <v>0</v>
      </c>
      <c r="L16" s="11">
        <v>7.5600000000000001E-2</v>
      </c>
      <c r="M16" s="18">
        <v>773116476.03999996</v>
      </c>
      <c r="N16" s="15">
        <v>0</v>
      </c>
      <c r="O16" s="18">
        <v>0</v>
      </c>
      <c r="P16" s="12">
        <f t="shared" si="0"/>
        <v>8.1653593539147876E-2</v>
      </c>
      <c r="Q16" s="13">
        <f t="shared" si="1"/>
        <v>1041012154.4699999</v>
      </c>
      <c r="R16" s="11">
        <v>0</v>
      </c>
      <c r="S16" s="18">
        <v>0</v>
      </c>
      <c r="T16" s="11">
        <v>0.13900000000000001</v>
      </c>
      <c r="U16" s="18">
        <v>5646616671.8999996</v>
      </c>
      <c r="V16" s="15">
        <v>0</v>
      </c>
      <c r="W16" s="18">
        <v>0</v>
      </c>
      <c r="X16" s="12">
        <f t="shared" si="2"/>
        <v>0.1300733224449408</v>
      </c>
      <c r="Y16" s="13">
        <f t="shared" si="3"/>
        <v>6687628826.3699999</v>
      </c>
    </row>
    <row r="17" spans="1:25" ht="19.5" customHeight="1" x14ac:dyDescent="0.25">
      <c r="A17" s="2" t="s">
        <v>26</v>
      </c>
      <c r="B17" s="11">
        <v>0.13730000000000001</v>
      </c>
      <c r="C17" s="18">
        <v>736409767.33000004</v>
      </c>
      <c r="D17" s="11">
        <v>6.6500000000000004E-2</v>
      </c>
      <c r="E17" s="18">
        <v>23412753999.580002</v>
      </c>
      <c r="F17" s="11">
        <v>3.6700000000000003E-2</v>
      </c>
      <c r="G17" s="18">
        <v>401540906.87</v>
      </c>
      <c r="H17" s="11">
        <v>0.1641</v>
      </c>
      <c r="I17" s="18">
        <v>52487610240.010002</v>
      </c>
      <c r="J17" s="11">
        <v>9.35E-2</v>
      </c>
      <c r="K17" s="18">
        <v>27613089368.549999</v>
      </c>
      <c r="L17" s="15">
        <v>0</v>
      </c>
      <c r="M17" s="18">
        <v>0</v>
      </c>
      <c r="N17" s="11">
        <v>7.8E-2</v>
      </c>
      <c r="O17" s="18">
        <v>14643441800.139999</v>
      </c>
      <c r="P17" s="12">
        <f t="shared" si="0"/>
        <v>0.1174403033336253</v>
      </c>
      <c r="Q17" s="13">
        <f t="shared" si="1"/>
        <v>119294846082.48001</v>
      </c>
      <c r="R17" s="11">
        <v>8.1500000000000003E-2</v>
      </c>
      <c r="S17" s="18">
        <v>2203208393.3800001</v>
      </c>
      <c r="T17" s="15">
        <v>0</v>
      </c>
      <c r="U17" s="18">
        <v>0</v>
      </c>
      <c r="V17" s="11">
        <v>8.0399999999999999E-2</v>
      </c>
      <c r="W17" s="18">
        <v>16677901181.379999</v>
      </c>
      <c r="X17" s="12">
        <f>+(P17*Q17+R17*S17+T17*U17+V17*W17)/Y17</f>
        <v>0.1123964554848676</v>
      </c>
      <c r="Y17" s="13">
        <f t="shared" si="3"/>
        <v>138175955657.24002</v>
      </c>
    </row>
    <row r="18" spans="1:25" ht="19.5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6.8500000000000005E-2</v>
      </c>
      <c r="C20" s="18">
        <v>2903050555.4000001</v>
      </c>
      <c r="D20" s="11">
        <v>8.6099999999999996E-2</v>
      </c>
      <c r="E20" s="18">
        <v>24122981128.52</v>
      </c>
      <c r="F20" s="11">
        <v>0.1094</v>
      </c>
      <c r="G20" s="18">
        <v>3868629772.5799999</v>
      </c>
      <c r="H20" s="11">
        <v>0.1011</v>
      </c>
      <c r="I20" s="18">
        <v>59588353831.940002</v>
      </c>
      <c r="J20" s="11">
        <v>9.1399999999999995E-2</v>
      </c>
      <c r="K20" s="18">
        <v>15854491090.950001</v>
      </c>
      <c r="L20" s="11">
        <v>9.64E-2</v>
      </c>
      <c r="M20" s="18">
        <v>3889616741.6500001</v>
      </c>
      <c r="N20" s="11">
        <v>0.10580000000000001</v>
      </c>
      <c r="O20" s="18">
        <v>52982427114.279999</v>
      </c>
      <c r="P20" s="12">
        <f t="shared" si="0"/>
        <v>9.8971283314908037E-2</v>
      </c>
      <c r="Q20" s="13">
        <f t="shared" si="1"/>
        <v>163209550235.32001</v>
      </c>
      <c r="R20" s="14">
        <v>8.2199999999999995E-2</v>
      </c>
      <c r="S20" s="19">
        <v>2723797795.5999999</v>
      </c>
      <c r="T20" s="14">
        <v>0.1169</v>
      </c>
      <c r="U20" s="19">
        <v>8094281777.3100004</v>
      </c>
      <c r="V20" s="14">
        <v>8.9800000000000005E-2</v>
      </c>
      <c r="W20" s="19">
        <v>1839428510.28</v>
      </c>
      <c r="X20" s="12">
        <f t="shared" si="2"/>
        <v>9.9440777608019643E-2</v>
      </c>
      <c r="Y20" s="13">
        <f t="shared" si="3"/>
        <v>175867058318.51001</v>
      </c>
    </row>
    <row r="21" spans="1:25" ht="32.25" x14ac:dyDescent="0.25">
      <c r="A21" s="2" t="s">
        <v>30</v>
      </c>
      <c r="B21" s="11">
        <v>0.20330000000000001</v>
      </c>
      <c r="C21" s="18">
        <v>89647946.239999995</v>
      </c>
      <c r="D21" s="11">
        <v>0.20330000000000001</v>
      </c>
      <c r="E21" s="18">
        <v>1938945489.02</v>
      </c>
      <c r="F21" s="11">
        <v>0.20330000000000001</v>
      </c>
      <c r="G21" s="18">
        <v>41558765.329999998</v>
      </c>
      <c r="H21" s="11">
        <v>0.20330000000000001</v>
      </c>
      <c r="I21" s="18">
        <v>2951311307</v>
      </c>
      <c r="J21" s="11">
        <v>0.20330000000000001</v>
      </c>
      <c r="K21" s="18">
        <v>2746911338.4899998</v>
      </c>
      <c r="L21" s="15">
        <v>0</v>
      </c>
      <c r="M21" s="18">
        <v>0</v>
      </c>
      <c r="N21" s="11">
        <v>0.20330000000000001</v>
      </c>
      <c r="O21" s="18">
        <v>1406106318.54</v>
      </c>
      <c r="P21" s="12">
        <f t="shared" si="0"/>
        <v>0.20330000000000004</v>
      </c>
      <c r="Q21" s="13">
        <f t="shared" si="1"/>
        <v>9174481164.6199989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0.20330000000000004</v>
      </c>
      <c r="Y21" s="13">
        <f t="shared" si="3"/>
        <v>9174481164.6199989</v>
      </c>
    </row>
    <row r="22" spans="1:25" ht="30" x14ac:dyDescent="0.25">
      <c r="A22" s="2" t="s">
        <v>31</v>
      </c>
      <c r="B22" s="11">
        <v>0.1181</v>
      </c>
      <c r="C22" s="18">
        <v>1170103359.1500001</v>
      </c>
      <c r="D22" s="11">
        <v>9.5699999999999993E-2</v>
      </c>
      <c r="E22" s="18">
        <v>27032963988.080002</v>
      </c>
      <c r="F22" s="11">
        <v>9.2499999999999999E-2</v>
      </c>
      <c r="G22" s="18">
        <v>44901063.799999997</v>
      </c>
      <c r="H22" s="11">
        <v>8.3000000000000004E-2</v>
      </c>
      <c r="I22" s="18">
        <v>827279343.40999997</v>
      </c>
      <c r="J22" s="11">
        <v>0.11409999999999999</v>
      </c>
      <c r="K22" s="18">
        <v>3814622031.2399998</v>
      </c>
      <c r="L22" s="15">
        <v>0</v>
      </c>
      <c r="M22" s="18">
        <v>0</v>
      </c>
      <c r="N22" s="11">
        <v>0.1148</v>
      </c>
      <c r="O22" s="18">
        <v>3298747024.6700001</v>
      </c>
      <c r="P22" s="12">
        <f t="shared" si="0"/>
        <v>9.9810554943425236E-2</v>
      </c>
      <c r="Q22" s="13">
        <f t="shared" si="1"/>
        <v>36188616810.349998</v>
      </c>
      <c r="R22" s="14">
        <v>5.0500000000000003E-2</v>
      </c>
      <c r="S22" s="19">
        <v>116800010.95999999</v>
      </c>
      <c r="T22" s="15">
        <v>0</v>
      </c>
      <c r="U22" s="18">
        <v>0</v>
      </c>
      <c r="V22" s="14">
        <v>5.0500000000000003E-2</v>
      </c>
      <c r="W22" s="19">
        <v>116800010.95999999</v>
      </c>
      <c r="X22" s="12">
        <f t="shared" si="2"/>
        <v>9.949429339436254E-2</v>
      </c>
      <c r="Y22" s="13">
        <f t="shared" si="3"/>
        <v>36422216832.269997</v>
      </c>
    </row>
    <row r="23" spans="1:25" ht="16.5" customHeight="1" x14ac:dyDescent="0.25">
      <c r="A23" s="1" t="s">
        <v>32</v>
      </c>
      <c r="B23" s="16">
        <f>+SUMPRODUCT(C10:C22,B10:B22)/C23</f>
        <v>7.3614368147629936E-2</v>
      </c>
      <c r="C23" s="5">
        <f>+SUM(C10:C22)</f>
        <v>18215382014.869999</v>
      </c>
      <c r="D23" s="16">
        <f>+SUMPRODUCT(E10:E22,D10:D22)/E23</f>
        <v>8.2109371565578071E-2</v>
      </c>
      <c r="E23" s="5">
        <f>+SUM(E10:E22)</f>
        <v>241596859038.79004</v>
      </c>
      <c r="F23" s="16">
        <f>+SUMPRODUCT(G10:G22,F10:F22)/G23</f>
        <v>9.2144104480901212E-2</v>
      </c>
      <c r="G23" s="5">
        <f>+SUM(G10:G22)</f>
        <v>9742281071.1999989</v>
      </c>
      <c r="H23" s="16">
        <f>+SUMPRODUCT(I10:I22,H10:H22)/I23</f>
        <v>9.9494144151580241E-2</v>
      </c>
      <c r="I23" s="5">
        <f>+SUM(I10:I22)</f>
        <v>353141122966.84003</v>
      </c>
      <c r="J23" s="16">
        <f>+SUMPRODUCT(K10:K22,J10:J22)/K23</f>
        <v>8.3377694808365113E-2</v>
      </c>
      <c r="K23" s="5">
        <f>+SUM(K10:K22)</f>
        <v>177905529120.82996</v>
      </c>
      <c r="L23" s="16">
        <f>+SUMPRODUCT(M10:M22,L10:L22)/M23</f>
        <v>9.0217396632643651E-2</v>
      </c>
      <c r="M23" s="5">
        <f>+SUM(M10:M22)</f>
        <v>9398328103.210001</v>
      </c>
      <c r="N23" s="16">
        <f>+SUMPRODUCT(O10:O22,N10:N22)/O23</f>
        <v>8.4764820358724804E-2</v>
      </c>
      <c r="O23" s="5">
        <f>+SUM(O10:O22)</f>
        <v>222217598127.61002</v>
      </c>
      <c r="P23" s="16">
        <f>+SUMPRODUCT(P10:P22,Q10:Q22)/Q23</f>
        <v>8.8865925605252402E-2</v>
      </c>
      <c r="Q23" s="5">
        <f>+SUM(Q10:Q22)</f>
        <v>1032217100443.3499</v>
      </c>
      <c r="R23" s="16">
        <f>+SUMPRODUCT(S10:S22,R10:R22)/S23</f>
        <v>7.6818709765336918E-2</v>
      </c>
      <c r="S23" s="5">
        <f>+SUM(S10:S22)</f>
        <v>21240062525.309998</v>
      </c>
      <c r="T23" s="16">
        <f>+SUMPRODUCT(U10:U22,T10:T22)/U23</f>
        <v>9.9863652469784389E-2</v>
      </c>
      <c r="U23" s="5">
        <f>+SUM(U10:U22)</f>
        <v>27709214795.999996</v>
      </c>
      <c r="V23" s="16">
        <f>+SUMPRODUCT(W10:W22,V10:V22)/W23</f>
        <v>7.5715813374895802E-2</v>
      </c>
      <c r="W23" s="5">
        <f>+SUM(W10:W22)</f>
        <v>75594213624</v>
      </c>
      <c r="X23" s="16">
        <f>+SUMPRODUCT(X10:X22,Y10:Y22)/Y23</f>
        <v>8.8048800919387091E-2</v>
      </c>
      <c r="Y23" s="5">
        <f>SUM(Y10:Y22)</f>
        <v>1156760591388.6602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25" ht="18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27" t="s">
        <v>48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5" x14ac:dyDescent="0.25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25" x14ac:dyDescent="0.25">
      <c r="A31" s="27" t="s">
        <v>45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3F907-E04D-4FE2-BF0F-F522A90CDD0B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30" sqref="A30:K30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5" x14ac:dyDescent="0.25">
      <c r="A4" s="29" t="s">
        <v>49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1" t="s">
        <v>4</v>
      </c>
      <c r="B7" s="23" t="s">
        <v>5</v>
      </c>
      <c r="C7" s="24"/>
      <c r="D7" s="23" t="s">
        <v>6</v>
      </c>
      <c r="E7" s="24"/>
      <c r="F7" s="23" t="s">
        <v>7</v>
      </c>
      <c r="G7" s="24"/>
      <c r="H7" s="23" t="s">
        <v>8</v>
      </c>
      <c r="I7" s="24"/>
      <c r="J7" s="34" t="s">
        <v>9</v>
      </c>
      <c r="K7" s="35"/>
      <c r="L7" s="23" t="s">
        <v>10</v>
      </c>
      <c r="M7" s="24"/>
      <c r="N7" s="23" t="s">
        <v>11</v>
      </c>
      <c r="O7" s="24"/>
      <c r="P7" s="23" t="s">
        <v>12</v>
      </c>
      <c r="Q7" s="24"/>
      <c r="R7" s="23" t="s">
        <v>13</v>
      </c>
      <c r="S7" s="24"/>
      <c r="T7" s="23" t="s">
        <v>14</v>
      </c>
      <c r="U7" s="24"/>
      <c r="V7" s="23" t="s">
        <v>15</v>
      </c>
      <c r="W7" s="24"/>
      <c r="X7" s="23" t="s">
        <v>16</v>
      </c>
      <c r="Y7" s="24"/>
    </row>
    <row r="8" spans="1:25" ht="24" customHeight="1" x14ac:dyDescent="0.25">
      <c r="A8" s="3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</row>
    <row r="9" spans="1:25" ht="17.25" customHeight="1" x14ac:dyDescent="0.25">
      <c r="A9" s="33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0.06</v>
      </c>
      <c r="C11" s="18">
        <v>11313015341.389999</v>
      </c>
      <c r="D11" s="11">
        <v>7.7100000000000002E-2</v>
      </c>
      <c r="E11" s="18">
        <v>138873182369.67001</v>
      </c>
      <c r="F11" s="11">
        <v>6.25E-2</v>
      </c>
      <c r="G11" s="18">
        <v>3806923927.79</v>
      </c>
      <c r="H11" s="11">
        <v>7.2700000000000001E-2</v>
      </c>
      <c r="I11" s="18">
        <v>184934436656.95001</v>
      </c>
      <c r="J11" s="11">
        <v>7.3599999999999999E-2</v>
      </c>
      <c r="K11" s="18">
        <v>109872887832.50999</v>
      </c>
      <c r="L11" s="11">
        <v>7.2499999999999995E-2</v>
      </c>
      <c r="M11" s="18">
        <v>2821754029.4499998</v>
      </c>
      <c r="N11" s="11">
        <v>6.9199999999999998E-2</v>
      </c>
      <c r="O11" s="18">
        <v>118336290885</v>
      </c>
      <c r="P11" s="12">
        <f t="shared" ref="P11:P22" si="0">+((B11*C11)+(D11*E11)+(F11*G11)+(H11*I11)+(J11*K11)+(L11*M11)+(N11*O11))/Q11</f>
        <v>7.2897699157823154E-2</v>
      </c>
      <c r="Q11" s="13">
        <f t="shared" ref="Q11:Q22" si="1">+SUM(C11,E11,G11,I11,K11,M11,O11)</f>
        <v>569958491042.76001</v>
      </c>
      <c r="R11" s="14">
        <v>6.9000000000000006E-2</v>
      </c>
      <c r="S11" s="17">
        <v>13482699320.26</v>
      </c>
      <c r="T11" s="11">
        <v>6.9400000000000003E-2</v>
      </c>
      <c r="U11" s="17">
        <v>11911858617.059999</v>
      </c>
      <c r="V11" s="14">
        <v>6.9000000000000006E-2</v>
      </c>
      <c r="W11" s="17">
        <v>47975816516.989998</v>
      </c>
      <c r="X11" s="12">
        <f t="shared" ref="X11:X22" si="2">+(P11*Q11+R11*S11+T11*U11+V11*W11)/Y11</f>
        <v>7.246058072842447E-2</v>
      </c>
      <c r="Y11" s="13">
        <f t="shared" ref="Y11:Y22" si="3">+SUM(Q11+S11+U11+W11)</f>
        <v>643328865497.07007</v>
      </c>
    </row>
    <row r="12" spans="1:25" ht="17.25" x14ac:dyDescent="0.25">
      <c r="A12" s="2" t="s">
        <v>21</v>
      </c>
      <c r="B12" s="11">
        <v>0.1041</v>
      </c>
      <c r="C12" s="18">
        <v>479099986.11000001</v>
      </c>
      <c r="D12" s="11">
        <v>0.1013</v>
      </c>
      <c r="E12" s="18">
        <v>11899601530.07</v>
      </c>
      <c r="F12" s="11">
        <v>9.9000000000000005E-2</v>
      </c>
      <c r="G12" s="18">
        <v>492751585.63999999</v>
      </c>
      <c r="H12" s="11">
        <v>0.1053</v>
      </c>
      <c r="I12" s="18">
        <v>24389311960.779999</v>
      </c>
      <c r="J12" s="11">
        <v>0.10290000000000001</v>
      </c>
      <c r="K12" s="18">
        <v>9971748895.9400005</v>
      </c>
      <c r="L12" s="11">
        <v>0.1</v>
      </c>
      <c r="M12" s="18">
        <v>47703619.829999998</v>
      </c>
      <c r="N12" s="11">
        <v>0.1065</v>
      </c>
      <c r="O12" s="18">
        <v>19906015546.169998</v>
      </c>
      <c r="P12" s="12">
        <f t="shared" si="0"/>
        <v>0.10453235063829977</v>
      </c>
      <c r="Q12" s="13">
        <f t="shared" si="1"/>
        <v>67186233124.540001</v>
      </c>
      <c r="R12" s="14">
        <v>0.11260000000000001</v>
      </c>
      <c r="S12" s="17">
        <v>1028028024.72</v>
      </c>
      <c r="T12" s="14">
        <v>9.5200000000000007E-2</v>
      </c>
      <c r="U12" s="17">
        <v>357772204.51999998</v>
      </c>
      <c r="V12" s="14">
        <v>0.1052</v>
      </c>
      <c r="W12" s="17">
        <v>3628510286.75</v>
      </c>
      <c r="X12" s="12">
        <f t="shared" si="2"/>
        <v>0.10463453112311477</v>
      </c>
      <c r="Y12" s="13">
        <f t="shared" si="3"/>
        <v>72200543640.529999</v>
      </c>
    </row>
    <row r="13" spans="1:25" x14ac:dyDescent="0.25">
      <c r="A13" s="2" t="s">
        <v>22</v>
      </c>
      <c r="B13" s="11">
        <v>0.1009</v>
      </c>
      <c r="C13" s="18">
        <v>1703403979.0899999</v>
      </c>
      <c r="D13" s="11">
        <v>9.6000000000000002E-2</v>
      </c>
      <c r="E13" s="18">
        <v>3937025261.0799999</v>
      </c>
      <c r="F13" s="11">
        <v>0.1074</v>
      </c>
      <c r="G13" s="18">
        <v>1059110313.38</v>
      </c>
      <c r="H13" s="11">
        <v>8.8300000000000003E-2</v>
      </c>
      <c r="I13" s="18">
        <v>7293720900.4399996</v>
      </c>
      <c r="J13" s="11">
        <v>8.2000000000000003E-2</v>
      </c>
      <c r="K13" s="18">
        <v>3459728237.1700001</v>
      </c>
      <c r="L13" s="15">
        <v>0</v>
      </c>
      <c r="M13" s="18">
        <v>0</v>
      </c>
      <c r="N13" s="11">
        <v>6.0400000000000002E-2</v>
      </c>
      <c r="O13" s="18">
        <v>4100486417.9699998</v>
      </c>
      <c r="P13" s="12">
        <f t="shared" si="0"/>
        <v>8.532169292895446E-2</v>
      </c>
      <c r="Q13" s="13">
        <f t="shared" si="1"/>
        <v>21553475109.130001</v>
      </c>
      <c r="R13" s="14">
        <v>7.4300000000000005E-2</v>
      </c>
      <c r="S13" s="17">
        <v>232006461.81999999</v>
      </c>
      <c r="T13" s="14">
        <v>8.9200000000000002E-2</v>
      </c>
      <c r="U13" s="17">
        <v>653233388.23000002</v>
      </c>
      <c r="V13" s="14">
        <v>6.6600000000000006E-2</v>
      </c>
      <c r="W13" s="17">
        <v>1054249227.01</v>
      </c>
      <c r="X13" s="12">
        <f t="shared" si="2"/>
        <v>8.4480547705509959E-2</v>
      </c>
      <c r="Y13" s="13">
        <f t="shared" si="3"/>
        <v>23492964186.189999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8231092538</v>
      </c>
      <c r="F14" s="15">
        <v>0</v>
      </c>
      <c r="G14" s="18">
        <v>0</v>
      </c>
      <c r="H14" s="11">
        <v>8.7300000000000003E-2</v>
      </c>
      <c r="I14" s="18">
        <v>696164000</v>
      </c>
      <c r="J14" s="11">
        <v>0.10290000000000001</v>
      </c>
      <c r="K14" s="18">
        <v>2141627512.1099999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8.9128516861906676E-2</v>
      </c>
      <c r="Q14" s="13">
        <f t="shared" si="1"/>
        <v>11068884050.110001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8.9128516861906676E-2</v>
      </c>
      <c r="Y14" s="13">
        <f t="shared" si="3"/>
        <v>11068884050.110001</v>
      </c>
    </row>
    <row r="15" spans="1:25" ht="17.25" x14ac:dyDescent="0.25">
      <c r="A15" s="2" t="s">
        <v>24</v>
      </c>
      <c r="B15" s="11">
        <v>0.1293</v>
      </c>
      <c r="C15" s="18">
        <v>281531860.72000003</v>
      </c>
      <c r="D15" s="11">
        <v>0.1119</v>
      </c>
      <c r="E15" s="18">
        <v>2350065426.0900002</v>
      </c>
      <c r="F15" s="11">
        <v>0.1487</v>
      </c>
      <c r="G15" s="18">
        <v>204322412.15000001</v>
      </c>
      <c r="H15" s="11">
        <v>0.13880000000000001</v>
      </c>
      <c r="I15" s="18">
        <v>19647149586.540001</v>
      </c>
      <c r="J15" s="11">
        <v>0.1143</v>
      </c>
      <c r="K15" s="18">
        <v>3077329623.8099999</v>
      </c>
      <c r="L15" s="11">
        <v>0.12759999999999999</v>
      </c>
      <c r="M15" s="18">
        <v>1950265974.51</v>
      </c>
      <c r="N15" s="11">
        <v>0.12280000000000001</v>
      </c>
      <c r="O15" s="18">
        <v>8043255746.0799999</v>
      </c>
      <c r="P15" s="12">
        <f t="shared" si="0"/>
        <v>0.13064905174283931</v>
      </c>
      <c r="Q15" s="13">
        <f t="shared" si="1"/>
        <v>35553920629.900002</v>
      </c>
      <c r="R15" s="14">
        <v>0.1188</v>
      </c>
      <c r="S15" s="17">
        <v>965322373.72000003</v>
      </c>
      <c r="T15" s="14">
        <v>0.1225</v>
      </c>
      <c r="U15" s="17">
        <v>1063160752.13</v>
      </c>
      <c r="V15" s="14">
        <v>0.1278</v>
      </c>
      <c r="W15" s="17">
        <v>5035905205.96</v>
      </c>
      <c r="X15" s="12">
        <f t="shared" si="2"/>
        <v>0.12984072635222946</v>
      </c>
      <c r="Y15" s="13">
        <f t="shared" si="3"/>
        <v>42618308961.709999</v>
      </c>
    </row>
    <row r="16" spans="1:25" ht="18" customHeight="1" x14ac:dyDescent="0.25">
      <c r="A16" s="2" t="s">
        <v>25</v>
      </c>
      <c r="B16" s="11">
        <v>7.5800000000000006E-2</v>
      </c>
      <c r="C16" s="18">
        <v>45344897.340000004</v>
      </c>
      <c r="D16" s="15">
        <v>0</v>
      </c>
      <c r="E16" s="18">
        <v>0</v>
      </c>
      <c r="F16" s="11">
        <v>5.5800000000000002E-2</v>
      </c>
      <c r="G16" s="18">
        <v>5288469.75</v>
      </c>
      <c r="H16" s="11">
        <v>0.105</v>
      </c>
      <c r="I16" s="18">
        <v>218657070.28</v>
      </c>
      <c r="J16" s="15">
        <v>0</v>
      </c>
      <c r="K16" s="18">
        <v>0</v>
      </c>
      <c r="L16" s="11">
        <v>7.5600000000000001E-2</v>
      </c>
      <c r="M16" s="18">
        <v>778226173</v>
      </c>
      <c r="N16" s="15">
        <v>0</v>
      </c>
      <c r="O16" s="18">
        <v>0</v>
      </c>
      <c r="P16" s="12">
        <f t="shared" si="0"/>
        <v>8.1645608329220784E-2</v>
      </c>
      <c r="Q16" s="13">
        <f t="shared" si="1"/>
        <v>1047516610.37</v>
      </c>
      <c r="R16" s="11">
        <v>0</v>
      </c>
      <c r="S16" s="18">
        <v>0</v>
      </c>
      <c r="T16" s="11">
        <v>0.14180000000000001</v>
      </c>
      <c r="U16" s="18">
        <v>5590413302.2299995</v>
      </c>
      <c r="V16" s="15">
        <v>0</v>
      </c>
      <c r="W16" s="18">
        <v>0</v>
      </c>
      <c r="X16" s="12">
        <f t="shared" si="2"/>
        <v>0.13230717237278533</v>
      </c>
      <c r="Y16" s="13">
        <f t="shared" si="3"/>
        <v>6637929912.5999994</v>
      </c>
    </row>
    <row r="17" spans="1:25" ht="19.5" customHeight="1" x14ac:dyDescent="0.25">
      <c r="A17" s="2" t="s">
        <v>26</v>
      </c>
      <c r="B17" s="11">
        <v>0.1381</v>
      </c>
      <c r="C17" s="18">
        <v>738101977.07000005</v>
      </c>
      <c r="D17" s="11">
        <v>6.4500000000000002E-2</v>
      </c>
      <c r="E17" s="18">
        <v>23924665476.98</v>
      </c>
      <c r="F17" s="11">
        <v>4.2299999999999997E-2</v>
      </c>
      <c r="G17" s="18">
        <v>402958186.92000002</v>
      </c>
      <c r="H17" s="11">
        <v>0.15840000000000001</v>
      </c>
      <c r="I17" s="18">
        <v>55860300883.68</v>
      </c>
      <c r="J17" s="11">
        <v>9.06E-2</v>
      </c>
      <c r="K17" s="18">
        <v>28908492506.790001</v>
      </c>
      <c r="L17" s="15">
        <v>0</v>
      </c>
      <c r="M17" s="18">
        <v>0</v>
      </c>
      <c r="N17" s="11">
        <v>7.7299999999999994E-2</v>
      </c>
      <c r="O17" s="18">
        <v>14857375486.99</v>
      </c>
      <c r="P17" s="12">
        <f t="shared" si="0"/>
        <v>0.11450603264135474</v>
      </c>
      <c r="Q17" s="13">
        <f t="shared" si="1"/>
        <v>124691894518.43001</v>
      </c>
      <c r="R17" s="11">
        <v>8.3500000000000005E-2</v>
      </c>
      <c r="S17" s="18">
        <v>2804323724.6599998</v>
      </c>
      <c r="T17" s="15">
        <v>0</v>
      </c>
      <c r="U17" s="18">
        <v>0</v>
      </c>
      <c r="V17" s="11">
        <v>7.8700000000000006E-2</v>
      </c>
      <c r="W17" s="18">
        <v>16799785779.82</v>
      </c>
      <c r="X17" s="12">
        <f>+(P17*Q17+R17*S17+T17*U17+V17*W17)/Y17</f>
        <v>0.10973469724918113</v>
      </c>
      <c r="Y17" s="13">
        <f t="shared" si="3"/>
        <v>144296004022.91</v>
      </c>
    </row>
    <row r="18" spans="1:25" ht="19.5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6.8599999999999994E-2</v>
      </c>
      <c r="C20" s="18">
        <v>2894591975.9000001</v>
      </c>
      <c r="D20" s="11">
        <v>8.6099999999999996E-2</v>
      </c>
      <c r="E20" s="18">
        <v>24233829640.880001</v>
      </c>
      <c r="F20" s="11">
        <v>0.11070000000000001</v>
      </c>
      <c r="G20" s="18">
        <v>3671473315.3299999</v>
      </c>
      <c r="H20" s="11">
        <v>0.1012</v>
      </c>
      <c r="I20" s="18">
        <v>59681166285.139999</v>
      </c>
      <c r="J20" s="11">
        <v>9.1999999999999998E-2</v>
      </c>
      <c r="K20" s="18">
        <v>15141278966.950001</v>
      </c>
      <c r="L20" s="11">
        <v>9.64E-2</v>
      </c>
      <c r="M20" s="18">
        <v>3874786469.54</v>
      </c>
      <c r="N20" s="11">
        <v>0.10580000000000001</v>
      </c>
      <c r="O20" s="18">
        <v>53515993762.540001</v>
      </c>
      <c r="P20" s="12">
        <f t="shared" si="0"/>
        <v>9.9131818623696688E-2</v>
      </c>
      <c r="Q20" s="13">
        <f t="shared" si="1"/>
        <v>163013120416.28</v>
      </c>
      <c r="R20" s="14">
        <v>8.2400000000000001E-2</v>
      </c>
      <c r="S20" s="19">
        <v>2699157111.0999999</v>
      </c>
      <c r="T20" s="14">
        <v>0.1169</v>
      </c>
      <c r="U20" s="19">
        <v>8169947390.6499996</v>
      </c>
      <c r="V20" s="14">
        <v>8.9599999999999999E-2</v>
      </c>
      <c r="W20" s="19">
        <v>1801264759.55</v>
      </c>
      <c r="X20" s="12">
        <f t="shared" si="2"/>
        <v>9.9603314101290349E-2</v>
      </c>
      <c r="Y20" s="13">
        <f t="shared" si="3"/>
        <v>175683489677.57999</v>
      </c>
    </row>
    <row r="21" spans="1:25" ht="32.25" x14ac:dyDescent="0.25">
      <c r="A21" s="2" t="s">
        <v>30</v>
      </c>
      <c r="B21" s="11">
        <v>0.15609999999999999</v>
      </c>
      <c r="C21" s="18">
        <v>89776909.260000005</v>
      </c>
      <c r="D21" s="11">
        <v>0.15609999999999999</v>
      </c>
      <c r="E21" s="18">
        <v>1941734758.29</v>
      </c>
      <c r="F21" s="11">
        <v>0.15609999999999999</v>
      </c>
      <c r="G21" s="18">
        <v>41618549.700000003</v>
      </c>
      <c r="H21" s="11">
        <v>0.15609999999999999</v>
      </c>
      <c r="I21" s="18">
        <v>2955556914.73</v>
      </c>
      <c r="J21" s="11">
        <v>0.15609999999999999</v>
      </c>
      <c r="K21" s="18">
        <v>2750862906.71</v>
      </c>
      <c r="L21" s="15">
        <v>0</v>
      </c>
      <c r="M21" s="18">
        <v>0</v>
      </c>
      <c r="N21" s="11">
        <v>0.15609999999999999</v>
      </c>
      <c r="O21" s="18">
        <v>1408129072.24</v>
      </c>
      <c r="P21" s="12">
        <f t="shared" si="0"/>
        <v>0.15609999999999996</v>
      </c>
      <c r="Q21" s="13">
        <f t="shared" si="1"/>
        <v>9187679110.9300003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0.15609999999999996</v>
      </c>
      <c r="Y21" s="13">
        <f t="shared" si="3"/>
        <v>9187679110.9300003</v>
      </c>
    </row>
    <row r="22" spans="1:25" ht="30" x14ac:dyDescent="0.25">
      <c r="A22" s="2" t="s">
        <v>31</v>
      </c>
      <c r="B22" s="11">
        <v>0.1181</v>
      </c>
      <c r="C22" s="18">
        <v>1177385408.04</v>
      </c>
      <c r="D22" s="11">
        <v>9.5699999999999993E-2</v>
      </c>
      <c r="E22" s="18">
        <v>27231224000.5</v>
      </c>
      <c r="F22" s="11">
        <v>9.2499999999999999E-2</v>
      </c>
      <c r="G22" s="18">
        <v>45223488.640000001</v>
      </c>
      <c r="H22" s="11">
        <v>8.3000000000000004E-2</v>
      </c>
      <c r="I22" s="18">
        <v>770640615.33000004</v>
      </c>
      <c r="J22" s="11">
        <v>0.114</v>
      </c>
      <c r="K22" s="18">
        <v>3382141026.0900002</v>
      </c>
      <c r="L22" s="15">
        <v>0</v>
      </c>
      <c r="M22" s="18">
        <v>0</v>
      </c>
      <c r="N22" s="11">
        <v>0.1148</v>
      </c>
      <c r="O22" s="18">
        <v>3331643275.4699998</v>
      </c>
      <c r="P22" s="12">
        <f t="shared" si="0"/>
        <v>9.9650362597852454E-2</v>
      </c>
      <c r="Q22" s="13">
        <f t="shared" si="1"/>
        <v>35938257814.07</v>
      </c>
      <c r="R22" s="14">
        <v>5.0500000000000003E-2</v>
      </c>
      <c r="S22" s="19">
        <v>108495291.44</v>
      </c>
      <c r="T22" s="15">
        <v>0</v>
      </c>
      <c r="U22" s="18">
        <v>0</v>
      </c>
      <c r="V22" s="14">
        <v>5.0500000000000003E-2</v>
      </c>
      <c r="W22" s="19">
        <v>108495291.44</v>
      </c>
      <c r="X22" s="12">
        <f t="shared" si="2"/>
        <v>9.9355380090422871E-2</v>
      </c>
      <c r="Y22" s="13">
        <f t="shared" si="3"/>
        <v>36155248396.950005</v>
      </c>
    </row>
    <row r="23" spans="1:25" ht="16.5" customHeight="1" x14ac:dyDescent="0.25">
      <c r="A23" s="1" t="s">
        <v>32</v>
      </c>
      <c r="B23" s="16">
        <f>+SUMPRODUCT(C10:C22,B10:B22)/C23</f>
        <v>7.4453312154303758E-2</v>
      </c>
      <c r="C23" s="5">
        <f>+SUM(C10:C22)</f>
        <v>18725012925.329998</v>
      </c>
      <c r="D23" s="16">
        <f>+SUMPRODUCT(E10:E22,D10:D22)/E23</f>
        <v>8.1553076381552667E-2</v>
      </c>
      <c r="E23" s="5">
        <f>+SUM(E10:E22)</f>
        <v>243903483146.75003</v>
      </c>
      <c r="F23" s="16">
        <f>+SUMPRODUCT(G10:G22,F10:F22)/G23</f>
        <v>8.8918598340944233E-2</v>
      </c>
      <c r="G23" s="5">
        <f>+SUM(G10:G22)</f>
        <v>9740436718.1000004</v>
      </c>
      <c r="H23" s="16">
        <f>+SUMPRODUCT(I10:I22,H10:H22)/I23</f>
        <v>9.7857586549807987E-2</v>
      </c>
      <c r="I23" s="5">
        <f>+SUM(I10:I22)</f>
        <v>356447104873.87006</v>
      </c>
      <c r="J23" s="16">
        <f>+SUMPRODUCT(K10:K22,J10:J22)/K23</f>
        <v>8.273889092949975E-2</v>
      </c>
      <c r="K23" s="5">
        <f>+SUM(K10:K22)</f>
        <v>179957442310.25</v>
      </c>
      <c r="L23" s="16">
        <f>+SUMPRODUCT(M10:M22,L10:L22)/M23</f>
        <v>9.4013467362486419E-2</v>
      </c>
      <c r="M23" s="5">
        <f>+SUM(M10:M22)</f>
        <v>9472736266.3299999</v>
      </c>
      <c r="N23" s="16">
        <f>+SUMPRODUCT(O10:O22,N10:N22)/O23</f>
        <v>8.4764393963345758E-2</v>
      </c>
      <c r="O23" s="5">
        <f>+SUM(O10:O22)</f>
        <v>224750534994.62997</v>
      </c>
      <c r="P23" s="16">
        <f>+SUMPRODUCT(P10:P22,Q10:Q22)/Q23</f>
        <v>8.8076271354699781E-2</v>
      </c>
      <c r="Q23" s="5">
        <f>+SUM(Q10:Q22)</f>
        <v>1042996751235.2601</v>
      </c>
      <c r="R23" s="16">
        <f>+SUMPRODUCT(S10:S22,R10:R22)/S23</f>
        <v>7.6924422641713716E-2</v>
      </c>
      <c r="S23" s="5">
        <f>+SUM(S10:S22)</f>
        <v>21320032307.719997</v>
      </c>
      <c r="T23" s="16">
        <f>+SUMPRODUCT(U10:U22,T10:T22)/U23</f>
        <v>0.10080719312393033</v>
      </c>
      <c r="U23" s="5">
        <f>+SUM(U10:U22)</f>
        <v>27746413216.400002</v>
      </c>
      <c r="V23" s="16">
        <f>+SUMPRODUCT(W10:W22,V10:V22)/W23</f>
        <v>7.7153888446413535E-2</v>
      </c>
      <c r="W23" s="5">
        <f>+SUM(W10:W22)</f>
        <v>76404027067.520004</v>
      </c>
      <c r="X23" s="16">
        <f>+SUMPRODUCT(X10:X22,Y10:Y22)/Y23</f>
        <v>8.7460905871166172E-2</v>
      </c>
      <c r="Y23" s="5">
        <f>SUM(Y10:Y22)</f>
        <v>1168467223826.8999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25" ht="18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27" t="s">
        <v>48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5" x14ac:dyDescent="0.25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25" x14ac:dyDescent="0.25">
      <c r="A31" s="27" t="s">
        <v>45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5B0E1-C4BB-4A5C-99BB-30F3E122F601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I16" sqref="I16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5" x14ac:dyDescent="0.25">
      <c r="A4" s="29" t="s">
        <v>50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1" t="s">
        <v>4</v>
      </c>
      <c r="B7" s="23" t="s">
        <v>5</v>
      </c>
      <c r="C7" s="24"/>
      <c r="D7" s="23" t="s">
        <v>6</v>
      </c>
      <c r="E7" s="24"/>
      <c r="F7" s="23" t="s">
        <v>7</v>
      </c>
      <c r="G7" s="24"/>
      <c r="H7" s="23" t="s">
        <v>8</v>
      </c>
      <c r="I7" s="24"/>
      <c r="J7" s="34" t="s">
        <v>9</v>
      </c>
      <c r="K7" s="35"/>
      <c r="L7" s="23" t="s">
        <v>10</v>
      </c>
      <c r="M7" s="24"/>
      <c r="N7" s="23" t="s">
        <v>11</v>
      </c>
      <c r="O7" s="24"/>
      <c r="P7" s="23" t="s">
        <v>12</v>
      </c>
      <c r="Q7" s="24"/>
      <c r="R7" s="23" t="s">
        <v>13</v>
      </c>
      <c r="S7" s="24"/>
      <c r="T7" s="23" t="s">
        <v>14</v>
      </c>
      <c r="U7" s="24"/>
      <c r="V7" s="23" t="s">
        <v>15</v>
      </c>
      <c r="W7" s="24"/>
      <c r="X7" s="23" t="s">
        <v>16</v>
      </c>
      <c r="Y7" s="24"/>
    </row>
    <row r="8" spans="1:25" ht="24" customHeight="1" x14ac:dyDescent="0.25">
      <c r="A8" s="3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</row>
    <row r="9" spans="1:25" ht="17.25" customHeight="1" x14ac:dyDescent="0.25">
      <c r="A9" s="33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5.9499999999999997E-2</v>
      </c>
      <c r="C11" s="18">
        <v>11244480288.59</v>
      </c>
      <c r="D11" s="11">
        <v>7.6899999999999996E-2</v>
      </c>
      <c r="E11" s="18">
        <v>138609071038.47</v>
      </c>
      <c r="F11" s="11">
        <v>6.83E-2</v>
      </c>
      <c r="G11" s="18">
        <v>3847532983.8000002</v>
      </c>
      <c r="H11" s="11">
        <v>7.2700000000000001E-2</v>
      </c>
      <c r="I11" s="18">
        <v>184716840595.01001</v>
      </c>
      <c r="J11" s="11">
        <v>7.3999999999999996E-2</v>
      </c>
      <c r="K11" s="18">
        <v>109505500392.95</v>
      </c>
      <c r="L11" s="11">
        <v>7.4200000000000002E-2</v>
      </c>
      <c r="M11" s="18">
        <v>2828422717.3400002</v>
      </c>
      <c r="N11" s="11">
        <v>6.9199999999999998E-2</v>
      </c>
      <c r="O11" s="18">
        <v>118137822014.16</v>
      </c>
      <c r="P11" s="12">
        <f t="shared" ref="P11:P22" si="0">+((B11*C11)+(D11*E11)+(F11*G11)+(H11*I11)+(J11*K11)+(L11*M11)+(N11*O11))/Q11</f>
        <v>7.2963529518742631E-2</v>
      </c>
      <c r="Q11" s="13">
        <f t="shared" ref="Q11:Q22" si="1">+SUM(C11,E11,G11,I11,K11,M11,O11)</f>
        <v>568889670030.32007</v>
      </c>
      <c r="R11" s="14">
        <v>6.9400000000000003E-2</v>
      </c>
      <c r="S11" s="17">
        <v>13179813099.9</v>
      </c>
      <c r="T11" s="11">
        <v>6.93E-2</v>
      </c>
      <c r="U11" s="17">
        <v>11967119929.65</v>
      </c>
      <c r="V11" s="14">
        <v>6.8900000000000003E-2</v>
      </c>
      <c r="W11" s="17">
        <v>48041250415.959999</v>
      </c>
      <c r="X11" s="12">
        <f t="shared" ref="X11:X22" si="2">+(P11*Q11+R11*S11+T11*U11+V11*W11)/Y11</f>
        <v>7.251806081462242E-2</v>
      </c>
      <c r="Y11" s="13">
        <f t="shared" ref="Y11:Y22" si="3">+SUM(Q11+S11+U11+W11)</f>
        <v>642077853475.83008</v>
      </c>
    </row>
    <row r="12" spans="1:25" ht="17.25" x14ac:dyDescent="0.25">
      <c r="A12" s="2" t="s">
        <v>21</v>
      </c>
      <c r="B12" s="11">
        <v>0.104</v>
      </c>
      <c r="C12" s="18">
        <v>475354099.48000002</v>
      </c>
      <c r="D12" s="11">
        <v>0.1013</v>
      </c>
      <c r="E12" s="18">
        <v>11827893559.57</v>
      </c>
      <c r="F12" s="11">
        <v>9.9000000000000005E-2</v>
      </c>
      <c r="G12" s="18">
        <v>496481059.31</v>
      </c>
      <c r="H12" s="11">
        <v>0.10539999999999999</v>
      </c>
      <c r="I12" s="18">
        <v>24306701024.150002</v>
      </c>
      <c r="J12" s="11">
        <v>0.10299999999999999</v>
      </c>
      <c r="K12" s="18">
        <v>9856920323.9300003</v>
      </c>
      <c r="L12" s="11">
        <v>0.1</v>
      </c>
      <c r="M12" s="18">
        <v>48087749</v>
      </c>
      <c r="N12" s="11">
        <v>0.1066</v>
      </c>
      <c r="O12" s="18">
        <v>19916976569.16</v>
      </c>
      <c r="P12" s="12">
        <f t="shared" si="0"/>
        <v>0.10461777246131533</v>
      </c>
      <c r="Q12" s="13">
        <f t="shared" si="1"/>
        <v>66928414384.600006</v>
      </c>
      <c r="R12" s="14">
        <v>0.11260000000000001</v>
      </c>
      <c r="S12" s="17">
        <v>1036883533.22</v>
      </c>
      <c r="T12" s="14">
        <v>9.5299999999999996E-2</v>
      </c>
      <c r="U12" s="17">
        <v>360529011.06</v>
      </c>
      <c r="V12" s="14">
        <v>0.1052</v>
      </c>
      <c r="W12" s="17">
        <v>3623800442.1500001</v>
      </c>
      <c r="X12" s="12">
        <f t="shared" si="2"/>
        <v>0.10471544064489602</v>
      </c>
      <c r="Y12" s="13">
        <f t="shared" si="3"/>
        <v>71949627371.029999</v>
      </c>
    </row>
    <row r="13" spans="1:25" x14ac:dyDescent="0.25">
      <c r="A13" s="2" t="s">
        <v>22</v>
      </c>
      <c r="B13" s="11">
        <v>0.1008</v>
      </c>
      <c r="C13" s="18">
        <v>1698949086.3299999</v>
      </c>
      <c r="D13" s="11">
        <v>9.5899999999999999E-2</v>
      </c>
      <c r="E13" s="18">
        <v>3933294064.0500002</v>
      </c>
      <c r="F13" s="11">
        <v>0.10730000000000001</v>
      </c>
      <c r="G13" s="18">
        <v>1053382232.51</v>
      </c>
      <c r="H13" s="11">
        <v>8.8200000000000001E-2</v>
      </c>
      <c r="I13" s="18">
        <v>7295003032.21</v>
      </c>
      <c r="J13" s="11">
        <v>8.2000000000000003E-2</v>
      </c>
      <c r="K13" s="18">
        <v>3464210378.4200001</v>
      </c>
      <c r="L13" s="15">
        <v>0</v>
      </c>
      <c r="M13" s="18">
        <v>0</v>
      </c>
      <c r="N13" s="11">
        <v>6.0499999999999998E-2</v>
      </c>
      <c r="O13" s="18">
        <v>4108175024.7600002</v>
      </c>
      <c r="P13" s="12">
        <f t="shared" si="0"/>
        <v>8.5255547328775563E-2</v>
      </c>
      <c r="Q13" s="13">
        <f t="shared" si="1"/>
        <v>21553013818.279999</v>
      </c>
      <c r="R13" s="14">
        <v>7.4399999999999994E-2</v>
      </c>
      <c r="S13" s="17">
        <v>232729489.13</v>
      </c>
      <c r="T13" s="14">
        <v>8.8999999999999996E-2</v>
      </c>
      <c r="U13" s="17">
        <v>645294089.13</v>
      </c>
      <c r="V13" s="14">
        <v>6.6699999999999995E-2</v>
      </c>
      <c r="W13" s="17">
        <v>1054060240.55</v>
      </c>
      <c r="X13" s="12">
        <f t="shared" si="2"/>
        <v>8.4418046127242227E-2</v>
      </c>
      <c r="Y13" s="13">
        <f t="shared" si="3"/>
        <v>23485097637.09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7933067117.6000004</v>
      </c>
      <c r="F14" s="15">
        <v>0</v>
      </c>
      <c r="G14" s="18">
        <v>0</v>
      </c>
      <c r="H14" s="11">
        <v>8.7300000000000003E-2</v>
      </c>
      <c r="I14" s="18">
        <v>670673662.39999998</v>
      </c>
      <c r="J14" s="11">
        <v>0.1028</v>
      </c>
      <c r="K14" s="18">
        <v>2053275835.1500001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8.9095330602137354E-2</v>
      </c>
      <c r="Q14" s="13">
        <f t="shared" si="1"/>
        <v>10657016615.15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8.9095330602137354E-2</v>
      </c>
      <c r="Y14" s="13">
        <f t="shared" si="3"/>
        <v>10657016615.15</v>
      </c>
    </row>
    <row r="15" spans="1:25" ht="17.25" x14ac:dyDescent="0.25">
      <c r="A15" s="2" t="s">
        <v>24</v>
      </c>
      <c r="B15" s="11">
        <v>9.1800000000000007E-2</v>
      </c>
      <c r="C15" s="18">
        <v>245607421.21000001</v>
      </c>
      <c r="D15" s="11">
        <v>0.12039999999999999</v>
      </c>
      <c r="E15" s="18">
        <v>5838845857.9399996</v>
      </c>
      <c r="F15" s="11">
        <v>0.13320000000000001</v>
      </c>
      <c r="G15" s="18">
        <v>222657347.74000001</v>
      </c>
      <c r="H15" s="11">
        <v>0.1308</v>
      </c>
      <c r="I15" s="18">
        <v>20242315800.900002</v>
      </c>
      <c r="J15" s="11">
        <v>0.1152</v>
      </c>
      <c r="K15" s="18">
        <v>5737142426.4899998</v>
      </c>
      <c r="L15" s="11">
        <v>0.12770000000000001</v>
      </c>
      <c r="M15" s="18">
        <v>1970685889.3699999</v>
      </c>
      <c r="N15" s="11">
        <v>0.124</v>
      </c>
      <c r="O15" s="18">
        <v>9912852485.6800003</v>
      </c>
      <c r="P15" s="12">
        <f t="shared" si="0"/>
        <v>0.12552982366740711</v>
      </c>
      <c r="Q15" s="13">
        <f t="shared" si="1"/>
        <v>44170107229.330002</v>
      </c>
      <c r="R15" s="14">
        <v>0.124</v>
      </c>
      <c r="S15" s="17">
        <v>1010541992.2</v>
      </c>
      <c r="T15" s="14">
        <v>0.12590000000000001</v>
      </c>
      <c r="U15" s="17">
        <v>1004547374.0700001</v>
      </c>
      <c r="V15" s="14">
        <v>0.1265</v>
      </c>
      <c r="W15" s="17">
        <v>3127182212.8099999</v>
      </c>
      <c r="X15" s="12">
        <f t="shared" si="2"/>
        <v>0.1255675388785121</v>
      </c>
      <c r="Y15" s="13">
        <f t="shared" si="3"/>
        <v>49312378808.409996</v>
      </c>
    </row>
    <row r="16" spans="1:25" ht="18" customHeight="1" x14ac:dyDescent="0.25">
      <c r="A16" s="2" t="s">
        <v>25</v>
      </c>
      <c r="B16" s="11">
        <v>7.5800000000000006E-2</v>
      </c>
      <c r="C16" s="18">
        <v>43373420.600000001</v>
      </c>
      <c r="D16" s="15">
        <v>0</v>
      </c>
      <c r="E16" s="18">
        <v>0</v>
      </c>
      <c r="F16" s="11">
        <v>5.5800000000000002E-2</v>
      </c>
      <c r="G16" s="18">
        <v>5312110.8</v>
      </c>
      <c r="H16" s="11">
        <v>0.105</v>
      </c>
      <c r="I16" s="18">
        <v>219634533.13999999</v>
      </c>
      <c r="J16" s="15">
        <v>0</v>
      </c>
      <c r="K16" s="18">
        <v>0</v>
      </c>
      <c r="L16" s="11">
        <v>7.5800000000000006E-2</v>
      </c>
      <c r="M16" s="18">
        <v>563681462.47000003</v>
      </c>
      <c r="N16" s="15">
        <v>0</v>
      </c>
      <c r="O16" s="18">
        <v>0</v>
      </c>
      <c r="P16" s="12">
        <f t="shared" si="0"/>
        <v>8.3380618480778573E-2</v>
      </c>
      <c r="Q16" s="13">
        <f t="shared" si="1"/>
        <v>832001527.00999999</v>
      </c>
      <c r="R16" s="11">
        <v>0</v>
      </c>
      <c r="S16" s="18">
        <v>0</v>
      </c>
      <c r="T16" s="11">
        <v>0.14099999999999999</v>
      </c>
      <c r="U16" s="18">
        <v>5650587624.5699997</v>
      </c>
      <c r="V16" s="15">
        <v>0</v>
      </c>
      <c r="W16" s="18">
        <v>0</v>
      </c>
      <c r="X16" s="12">
        <f t="shared" si="2"/>
        <v>0.13360489716555926</v>
      </c>
      <c r="Y16" s="13">
        <f t="shared" si="3"/>
        <v>6482589151.5799999</v>
      </c>
    </row>
    <row r="17" spans="1:25" ht="19.5" customHeight="1" x14ac:dyDescent="0.25">
      <c r="A17" s="2" t="s">
        <v>26</v>
      </c>
      <c r="B17" s="11">
        <v>0.1361</v>
      </c>
      <c r="C17" s="18">
        <v>753862568.13</v>
      </c>
      <c r="D17" s="11">
        <v>6.6900000000000001E-2</v>
      </c>
      <c r="E17" s="18">
        <v>24077821451.950001</v>
      </c>
      <c r="F17" s="11">
        <v>4.0500000000000001E-2</v>
      </c>
      <c r="G17" s="18">
        <v>405917334.16000003</v>
      </c>
      <c r="H17" s="11">
        <v>0.17469999999999999</v>
      </c>
      <c r="I17" s="18">
        <v>59344421751.059998</v>
      </c>
      <c r="J17" s="11">
        <v>9.0800000000000006E-2</v>
      </c>
      <c r="K17" s="18">
        <v>29094150274.130001</v>
      </c>
      <c r="L17" s="15">
        <v>0</v>
      </c>
      <c r="M17" s="18">
        <v>0</v>
      </c>
      <c r="N17" s="11">
        <v>9.06E-2</v>
      </c>
      <c r="O17" s="18">
        <v>15109126895.82</v>
      </c>
      <c r="P17" s="12">
        <f t="shared" si="0"/>
        <v>0.12507602024320114</v>
      </c>
      <c r="Q17" s="13">
        <f t="shared" si="1"/>
        <v>128785300275.25</v>
      </c>
      <c r="R17" s="11">
        <v>8.3599999999999994E-2</v>
      </c>
      <c r="S17" s="18">
        <v>3134388214.04</v>
      </c>
      <c r="T17" s="15">
        <v>0</v>
      </c>
      <c r="U17" s="18">
        <v>0</v>
      </c>
      <c r="V17" s="11">
        <v>7.8E-2</v>
      </c>
      <c r="W17" s="18">
        <v>17936925726.5</v>
      </c>
      <c r="X17" s="12">
        <f>+(P17*Q17+R17*S17+T17*U17+V17*W17)/Y17</f>
        <v>0.11857379788407346</v>
      </c>
      <c r="Y17" s="13">
        <f t="shared" si="3"/>
        <v>149856614215.78998</v>
      </c>
    </row>
    <row r="18" spans="1:25" ht="19.5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6.9099999999999995E-2</v>
      </c>
      <c r="C20" s="18">
        <v>2873070657.54</v>
      </c>
      <c r="D20" s="11">
        <v>8.5900000000000004E-2</v>
      </c>
      <c r="E20" s="18">
        <v>23646858871.75</v>
      </c>
      <c r="F20" s="11">
        <v>0.1109</v>
      </c>
      <c r="G20" s="18">
        <v>3662321022.5999999</v>
      </c>
      <c r="H20" s="11">
        <v>0.1012</v>
      </c>
      <c r="I20" s="18">
        <v>59247977997.18</v>
      </c>
      <c r="J20" s="11">
        <v>9.2100000000000001E-2</v>
      </c>
      <c r="K20" s="18">
        <v>14993627550.379999</v>
      </c>
      <c r="L20" s="11">
        <v>9.4799999999999995E-2</v>
      </c>
      <c r="M20" s="18">
        <v>4176560697.29</v>
      </c>
      <c r="N20" s="11">
        <v>0.1056</v>
      </c>
      <c r="O20" s="18">
        <v>54110072855.949997</v>
      </c>
      <c r="P20" s="12">
        <f t="shared" si="0"/>
        <v>9.9088361873509709E-2</v>
      </c>
      <c r="Q20" s="13">
        <f t="shared" si="1"/>
        <v>162710489652.69</v>
      </c>
      <c r="R20" s="14">
        <v>8.2500000000000004E-2</v>
      </c>
      <c r="S20" s="19">
        <v>2697214011.8000002</v>
      </c>
      <c r="T20" s="14">
        <v>0.11700000000000001</v>
      </c>
      <c r="U20" s="19">
        <v>8255501232</v>
      </c>
      <c r="V20" s="14">
        <v>8.9700000000000002E-2</v>
      </c>
      <c r="W20" s="19">
        <v>1798957066.26</v>
      </c>
      <c r="X20" s="12">
        <f t="shared" si="2"/>
        <v>9.9579852048056236E-2</v>
      </c>
      <c r="Y20" s="13">
        <f t="shared" si="3"/>
        <v>175462161962.75</v>
      </c>
    </row>
    <row r="21" spans="1:25" ht="32.25" x14ac:dyDescent="0.25">
      <c r="A21" s="2" t="s">
        <v>30</v>
      </c>
      <c r="B21" s="11">
        <v>0.1231</v>
      </c>
      <c r="C21" s="18">
        <v>88753240.769999996</v>
      </c>
      <c r="D21" s="11">
        <v>0.1231</v>
      </c>
      <c r="E21" s="18">
        <v>1919594402.97</v>
      </c>
      <c r="F21" s="11">
        <v>0.1231</v>
      </c>
      <c r="G21" s="18">
        <v>41144000.060000002</v>
      </c>
      <c r="H21" s="11">
        <v>0.1231</v>
      </c>
      <c r="I21" s="18">
        <v>2921856595.9899998</v>
      </c>
      <c r="J21" s="11">
        <v>0.1231</v>
      </c>
      <c r="K21" s="18">
        <v>2719496582.3899999</v>
      </c>
      <c r="L21" s="15">
        <v>0</v>
      </c>
      <c r="M21" s="18">
        <v>0</v>
      </c>
      <c r="N21" s="11">
        <v>0.1231</v>
      </c>
      <c r="O21" s="18">
        <v>1392073080.0999999</v>
      </c>
      <c r="P21" s="12">
        <f t="shared" si="0"/>
        <v>0.12309999999999999</v>
      </c>
      <c r="Q21" s="13">
        <f t="shared" si="1"/>
        <v>9082917902.2800007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0.12309999999999999</v>
      </c>
      <c r="Y21" s="13">
        <f t="shared" si="3"/>
        <v>9082917902.2800007</v>
      </c>
    </row>
    <row r="22" spans="1:25" ht="30" x14ac:dyDescent="0.25">
      <c r="A22" s="2" t="s">
        <v>31</v>
      </c>
      <c r="B22" s="11">
        <v>0.1179</v>
      </c>
      <c r="C22" s="18">
        <v>1845399325.4300001</v>
      </c>
      <c r="D22" s="11">
        <v>9.5600000000000004E-2</v>
      </c>
      <c r="E22" s="18">
        <v>27218639292.490002</v>
      </c>
      <c r="F22" s="11">
        <v>9.2499999999999999E-2</v>
      </c>
      <c r="G22" s="18">
        <v>45518611.140000001</v>
      </c>
      <c r="H22" s="11">
        <v>8.3000000000000004E-2</v>
      </c>
      <c r="I22" s="18">
        <v>779626023.55999994</v>
      </c>
      <c r="J22" s="11">
        <v>0.1142</v>
      </c>
      <c r="K22" s="18">
        <v>3408174200.2399998</v>
      </c>
      <c r="L22" s="15">
        <v>0</v>
      </c>
      <c r="M22" s="18">
        <v>0</v>
      </c>
      <c r="N22" s="11">
        <v>0.1148</v>
      </c>
      <c r="O22" s="18">
        <v>3361838032.8499999</v>
      </c>
      <c r="P22" s="12">
        <f t="shared" si="0"/>
        <v>9.9940721000899013E-2</v>
      </c>
      <c r="Q22" s="13">
        <f t="shared" si="1"/>
        <v>36659195485.709999</v>
      </c>
      <c r="R22" s="14">
        <v>5.0500000000000003E-2</v>
      </c>
      <c r="S22" s="19">
        <v>106787784.01000001</v>
      </c>
      <c r="T22" s="15">
        <v>0</v>
      </c>
      <c r="U22" s="18">
        <v>0</v>
      </c>
      <c r="V22" s="14">
        <v>0.1132</v>
      </c>
      <c r="W22" s="19">
        <v>1672128764.95</v>
      </c>
      <c r="X22" s="12">
        <f t="shared" si="2"/>
        <v>0.10038016913940581</v>
      </c>
      <c r="Y22" s="13">
        <f t="shared" si="3"/>
        <v>38438112034.669998</v>
      </c>
    </row>
    <row r="23" spans="1:25" ht="16.5" customHeight="1" x14ac:dyDescent="0.25">
      <c r="A23" s="1" t="s">
        <v>32</v>
      </c>
      <c r="B23" s="16">
        <f>+SUMPRODUCT(C10:C22,B10:B22)/C23</f>
        <v>7.5001876450687177E-2</v>
      </c>
      <c r="C23" s="5">
        <f>+SUM(C10:C22)</f>
        <v>19271610698.489998</v>
      </c>
      <c r="D23" s="16">
        <f>+SUMPRODUCT(E10:E22,D10:D22)/E23</f>
        <v>8.1982409504672657E-2</v>
      </c>
      <c r="E23" s="5">
        <f>+SUM(E10:E22)</f>
        <v>246286147801.98001</v>
      </c>
      <c r="F23" s="16">
        <f>+SUMPRODUCT(G10:G22,F10:F22)/G23</f>
        <v>9.0653788702200408E-2</v>
      </c>
      <c r="G23" s="5">
        <f>+SUM(G10:G22)</f>
        <v>9791033170.9200001</v>
      </c>
      <c r="H23" s="16">
        <f>+SUMPRODUCT(I10:I22,H10:H22)/I23</f>
        <v>0.10049150493716584</v>
      </c>
      <c r="I23" s="5">
        <f>+SUM(I10:I22)</f>
        <v>359745051015.59998</v>
      </c>
      <c r="J23" s="16">
        <f>+SUMPRODUCT(K10:K22,J10:J22)/K23</f>
        <v>8.3012455869937496E-2</v>
      </c>
      <c r="K23" s="5">
        <f>+SUM(K10:K22)</f>
        <v>182083842766.25</v>
      </c>
      <c r="L23" s="16">
        <f>+SUMPRODUCT(M10:M22,L10:L22)/M23</f>
        <v>9.4394278106421786E-2</v>
      </c>
      <c r="M23" s="5">
        <f>+SUM(M10:M22)</f>
        <v>9587438515.4700012</v>
      </c>
      <c r="N23" s="16">
        <f>+SUMPRODUCT(O10:O22,N10:N22)/O23</f>
        <v>8.5833989226035551E-2</v>
      </c>
      <c r="O23" s="5">
        <f>+SUM(O10:O22)</f>
        <v>227300281760.65002</v>
      </c>
      <c r="P23" s="16">
        <f>+SUMPRODUCT(P10:P22,Q10:Q22)/Q23</f>
        <v>8.9373743161511324E-2</v>
      </c>
      <c r="Q23" s="5">
        <f>+SUM(Q10:Q22)</f>
        <v>1054065405729.3601</v>
      </c>
      <c r="R23" s="16">
        <f>+SUMPRODUCT(S10:S22,R10:R22)/S23</f>
        <v>7.7763077900253039E-2</v>
      </c>
      <c r="S23" s="5">
        <f>+SUM(S10:S22)</f>
        <v>21398358124.299995</v>
      </c>
      <c r="T23" s="16">
        <f>+SUMPRODUCT(U10:U22,T10:T22)/U23</f>
        <v>0.10078366469829608</v>
      </c>
      <c r="U23" s="5">
        <f>+SUM(U10:U22)</f>
        <v>27883606822.059998</v>
      </c>
      <c r="V23" s="16">
        <f>+SUMPRODUCT(W10:W22,V10:V22)/W23</f>
        <v>7.6460359974041325E-2</v>
      </c>
      <c r="W23" s="5">
        <f>+SUM(W10:W22)</f>
        <v>77254304869.179993</v>
      </c>
      <c r="X23" s="16">
        <f>+SUMPRODUCT(X10:X22,Y10:Y22)/Y23</f>
        <v>8.8587776253113898E-2</v>
      </c>
      <c r="Y23" s="5">
        <f>SUM(Y10:Y22)</f>
        <v>1180601675544.8999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25" ht="18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27" t="s">
        <v>48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5" x14ac:dyDescent="0.25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25" x14ac:dyDescent="0.25">
      <c r="A31" s="27" t="s">
        <v>45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ED57-1107-43AC-868E-BBAD72FF8841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X17" sqref="X17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5" x14ac:dyDescent="0.25">
      <c r="A4" s="29" t="s">
        <v>51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1" t="s">
        <v>4</v>
      </c>
      <c r="B7" s="23" t="s">
        <v>5</v>
      </c>
      <c r="C7" s="24"/>
      <c r="D7" s="23" t="s">
        <v>6</v>
      </c>
      <c r="E7" s="24"/>
      <c r="F7" s="23" t="s">
        <v>7</v>
      </c>
      <c r="G7" s="24"/>
      <c r="H7" s="23" t="s">
        <v>8</v>
      </c>
      <c r="I7" s="24"/>
      <c r="J7" s="34" t="s">
        <v>9</v>
      </c>
      <c r="K7" s="35"/>
      <c r="L7" s="23" t="s">
        <v>10</v>
      </c>
      <c r="M7" s="24"/>
      <c r="N7" s="23" t="s">
        <v>11</v>
      </c>
      <c r="O7" s="24"/>
      <c r="P7" s="23" t="s">
        <v>12</v>
      </c>
      <c r="Q7" s="24"/>
      <c r="R7" s="23" t="s">
        <v>13</v>
      </c>
      <c r="S7" s="24"/>
      <c r="T7" s="23" t="s">
        <v>14</v>
      </c>
      <c r="U7" s="24"/>
      <c r="V7" s="23" t="s">
        <v>15</v>
      </c>
      <c r="W7" s="24"/>
      <c r="X7" s="23" t="s">
        <v>16</v>
      </c>
      <c r="Y7" s="24"/>
    </row>
    <row r="8" spans="1:25" ht="24" customHeight="1" x14ac:dyDescent="0.25">
      <c r="A8" s="3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</row>
    <row r="9" spans="1:25" ht="17.25" customHeight="1" x14ac:dyDescent="0.25">
      <c r="A9" s="33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0.06</v>
      </c>
      <c r="C11" s="18">
        <v>11234989555.41</v>
      </c>
      <c r="D11" s="11">
        <v>7.5600000000000001E-2</v>
      </c>
      <c r="E11" s="18">
        <v>139339456000.25</v>
      </c>
      <c r="F11" s="11">
        <v>6.6000000000000003E-2</v>
      </c>
      <c r="G11" s="18">
        <v>3561438852.1300001</v>
      </c>
      <c r="H11" s="11">
        <v>7.0099999999999996E-2</v>
      </c>
      <c r="I11" s="18">
        <v>165590399588.66</v>
      </c>
      <c r="J11" s="11">
        <v>7.3800000000000004E-2</v>
      </c>
      <c r="K11" s="18">
        <v>110064651846.39</v>
      </c>
      <c r="L11" s="11">
        <v>7.4300000000000005E-2</v>
      </c>
      <c r="M11" s="18">
        <v>2821076540.5999999</v>
      </c>
      <c r="N11" s="11">
        <v>6.0999999999999999E-2</v>
      </c>
      <c r="O11" s="18">
        <v>89929272397.139999</v>
      </c>
      <c r="P11" s="12">
        <f t="shared" ref="P11:P22" si="0">+((B11*C11)+(D11*E11)+(F11*G11)+(H11*I11)+(J11*K11)+(L11*M11)+(N11*O11))/Q11</f>
        <v>7.0557424275646569E-2</v>
      </c>
      <c r="Q11" s="13">
        <f t="shared" ref="Q11:Q22" si="1">+SUM(C11,E11,G11,I11,K11,M11,O11)</f>
        <v>522541284780.58002</v>
      </c>
      <c r="R11" s="14">
        <v>6.9199999999999998E-2</v>
      </c>
      <c r="S11" s="17">
        <v>13215489850.540001</v>
      </c>
      <c r="T11" s="11">
        <v>6.9400000000000003E-2</v>
      </c>
      <c r="U11" s="17">
        <v>12045619610.290001</v>
      </c>
      <c r="V11" s="14">
        <v>6.8500000000000005E-2</v>
      </c>
      <c r="W11" s="17">
        <v>48319892125.18</v>
      </c>
      <c r="X11" s="12">
        <f t="shared" ref="X11:X22" si="2">+(P11*Q11+R11*S11+T11*U11+V11*W11)/Y11</f>
        <v>7.0337175106394631E-2</v>
      </c>
      <c r="Y11" s="13">
        <f t="shared" ref="Y11:Y22" si="3">+SUM(Q11+S11+U11+W11)</f>
        <v>596122286366.58997</v>
      </c>
    </row>
    <row r="12" spans="1:25" ht="17.25" x14ac:dyDescent="0.25">
      <c r="A12" s="2" t="s">
        <v>21</v>
      </c>
      <c r="B12" s="11">
        <v>0.1003</v>
      </c>
      <c r="C12" s="18">
        <v>642487766.13</v>
      </c>
      <c r="D12" s="11">
        <v>0.1013</v>
      </c>
      <c r="E12" s="18">
        <v>11883377044.57</v>
      </c>
      <c r="F12" s="11">
        <v>9.8799999999999999E-2</v>
      </c>
      <c r="G12" s="18">
        <v>443237496.55000001</v>
      </c>
      <c r="H12" s="11">
        <v>0.1056</v>
      </c>
      <c r="I12" s="18">
        <v>24004281670.139999</v>
      </c>
      <c r="J12" s="11">
        <v>0.1028</v>
      </c>
      <c r="K12" s="18">
        <v>9617976341.1499996</v>
      </c>
      <c r="L12" s="11">
        <v>0.1</v>
      </c>
      <c r="M12" s="18">
        <v>48487931.990000002</v>
      </c>
      <c r="N12" s="11">
        <v>0.1069</v>
      </c>
      <c r="O12" s="18">
        <v>19865778064.259998</v>
      </c>
      <c r="P12" s="12">
        <f t="shared" si="0"/>
        <v>0.10471444971827282</v>
      </c>
      <c r="Q12" s="13">
        <f t="shared" si="1"/>
        <v>66505626314.789993</v>
      </c>
      <c r="R12" s="14">
        <v>0.11260000000000001</v>
      </c>
      <c r="S12" s="17">
        <v>1046134773.1799999</v>
      </c>
      <c r="T12" s="14">
        <v>9.5299999999999996E-2</v>
      </c>
      <c r="U12" s="17">
        <v>360423183.31999999</v>
      </c>
      <c r="V12" s="14">
        <v>0.1053</v>
      </c>
      <c r="W12" s="17">
        <v>3641605014.5500002</v>
      </c>
      <c r="X12" s="12">
        <f t="shared" si="2"/>
        <v>0.10481211757528873</v>
      </c>
      <c r="Y12" s="13">
        <f t="shared" si="3"/>
        <v>71553789285.839996</v>
      </c>
    </row>
    <row r="13" spans="1:25" x14ac:dyDescent="0.25">
      <c r="A13" s="2" t="s">
        <v>22</v>
      </c>
      <c r="B13" s="11">
        <v>0.1007</v>
      </c>
      <c r="C13" s="18">
        <v>1700388350.0999999</v>
      </c>
      <c r="D13" s="11">
        <v>9.5899999999999999E-2</v>
      </c>
      <c r="E13" s="18">
        <v>3920231744.0900002</v>
      </c>
      <c r="F13" s="11">
        <v>0.1075</v>
      </c>
      <c r="G13" s="18">
        <v>1088653337.8</v>
      </c>
      <c r="H13" s="11">
        <v>8.8099999999999998E-2</v>
      </c>
      <c r="I13" s="18">
        <v>7280546395.9399996</v>
      </c>
      <c r="J13" s="11">
        <v>8.5699999999999998E-2</v>
      </c>
      <c r="K13" s="18">
        <v>2932376395.0700002</v>
      </c>
      <c r="L13" s="15">
        <v>0</v>
      </c>
      <c r="M13" s="18">
        <v>0</v>
      </c>
      <c r="N13" s="11">
        <v>6.0499999999999998E-2</v>
      </c>
      <c r="O13" s="18">
        <v>4126806108.9000001</v>
      </c>
      <c r="P13" s="12">
        <f t="shared" si="0"/>
        <v>8.5828397021797925E-2</v>
      </c>
      <c r="Q13" s="13">
        <f t="shared" si="1"/>
        <v>21049002331.900002</v>
      </c>
      <c r="R13" s="14">
        <v>8.9200000000000002E-2</v>
      </c>
      <c r="S13" s="17">
        <v>133695956.69</v>
      </c>
      <c r="T13" s="14">
        <v>8.8400000000000006E-2</v>
      </c>
      <c r="U13" s="17">
        <v>704167307.91999996</v>
      </c>
      <c r="V13" s="14">
        <v>6.8400000000000002E-2</v>
      </c>
      <c r="W13" s="17">
        <v>863433144.35000002</v>
      </c>
      <c r="X13" s="12">
        <f t="shared" si="2"/>
        <v>8.5266353975453374E-2</v>
      </c>
      <c r="Y13" s="13">
        <f t="shared" si="3"/>
        <v>22750298740.859997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7988647887</v>
      </c>
      <c r="F14" s="15">
        <v>0</v>
      </c>
      <c r="G14" s="18">
        <v>0</v>
      </c>
      <c r="H14" s="11">
        <v>8.7300000000000003E-2</v>
      </c>
      <c r="I14" s="18">
        <v>675459736</v>
      </c>
      <c r="J14" s="11">
        <v>0.1028</v>
      </c>
      <c r="K14" s="18">
        <v>2070738023.71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8.9099243639262263E-2</v>
      </c>
      <c r="Q14" s="13">
        <f t="shared" si="1"/>
        <v>10734845646.709999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8.9099243639262263E-2</v>
      </c>
      <c r="Y14" s="13">
        <f t="shared" si="3"/>
        <v>10734845646.709999</v>
      </c>
    </row>
    <row r="15" spans="1:25" ht="17.25" x14ac:dyDescent="0.25">
      <c r="A15" s="2" t="s">
        <v>24</v>
      </c>
      <c r="B15" s="11">
        <v>9.5699999999999993E-2</v>
      </c>
      <c r="C15" s="18">
        <v>177057189.22</v>
      </c>
      <c r="D15" s="11">
        <v>0.1047</v>
      </c>
      <c r="E15" s="18">
        <v>1730922160.26</v>
      </c>
      <c r="F15" s="11">
        <v>0.1159</v>
      </c>
      <c r="G15" s="18">
        <v>223694830.52000001</v>
      </c>
      <c r="H15" s="11">
        <v>0.12520000000000001</v>
      </c>
      <c r="I15" s="18">
        <v>22461950914.529999</v>
      </c>
      <c r="J15" s="11">
        <v>0.1195</v>
      </c>
      <c r="K15" s="18">
        <v>5373515863.2399998</v>
      </c>
      <c r="L15" s="11">
        <v>0.12809999999999999</v>
      </c>
      <c r="M15" s="18">
        <v>2056045683.4100001</v>
      </c>
      <c r="N15" s="11">
        <v>0.12479999999999999</v>
      </c>
      <c r="O15" s="18">
        <v>10969707073.26</v>
      </c>
      <c r="P15" s="12">
        <f t="shared" si="0"/>
        <v>0.12352898328416285</v>
      </c>
      <c r="Q15" s="13">
        <f t="shared" si="1"/>
        <v>42992893714.439995</v>
      </c>
      <c r="R15" s="14">
        <v>0.123</v>
      </c>
      <c r="S15" s="17">
        <v>955835898.54999995</v>
      </c>
      <c r="T15" s="14">
        <v>0.12820000000000001</v>
      </c>
      <c r="U15" s="17">
        <v>963919686.58000004</v>
      </c>
      <c r="V15" s="14">
        <v>0.1227</v>
      </c>
      <c r="W15" s="17">
        <v>3752976113.4299998</v>
      </c>
      <c r="X15" s="12">
        <f t="shared" si="2"/>
        <v>0.12354718317956317</v>
      </c>
      <c r="Y15" s="13">
        <f t="shared" si="3"/>
        <v>48665625413</v>
      </c>
    </row>
    <row r="16" spans="1:25" ht="18" customHeight="1" x14ac:dyDescent="0.25">
      <c r="A16" s="2" t="s">
        <v>25</v>
      </c>
      <c r="B16" s="11">
        <v>7.5800000000000006E-2</v>
      </c>
      <c r="C16" s="18">
        <v>43643534.229999997</v>
      </c>
      <c r="D16" s="15">
        <v>0</v>
      </c>
      <c r="E16" s="18">
        <v>0</v>
      </c>
      <c r="F16" s="11">
        <v>5.5800000000000002E-2</v>
      </c>
      <c r="G16" s="18">
        <v>5336650.9000000004</v>
      </c>
      <c r="H16" s="11">
        <v>0.105</v>
      </c>
      <c r="I16" s="18">
        <v>220649168.11000001</v>
      </c>
      <c r="J16" s="15">
        <v>0</v>
      </c>
      <c r="K16" s="18">
        <v>0</v>
      </c>
      <c r="L16" s="11">
        <v>7.5800000000000006E-2</v>
      </c>
      <c r="M16" s="18">
        <v>567191862.20000005</v>
      </c>
      <c r="N16" s="15">
        <v>0</v>
      </c>
      <c r="O16" s="18">
        <v>0</v>
      </c>
      <c r="P16" s="12">
        <f t="shared" si="0"/>
        <v>8.3371775875066015E-2</v>
      </c>
      <c r="Q16" s="13">
        <f t="shared" si="1"/>
        <v>836821215.44000006</v>
      </c>
      <c r="R16" s="11">
        <v>0</v>
      </c>
      <c r="S16" s="18">
        <v>0</v>
      </c>
      <c r="T16" s="11">
        <v>0.1419</v>
      </c>
      <c r="U16" s="18">
        <v>5591817777.8199997</v>
      </c>
      <c r="V16" s="15">
        <v>0</v>
      </c>
      <c r="W16" s="18">
        <v>0</v>
      </c>
      <c r="X16" s="12">
        <f t="shared" si="2"/>
        <v>0.13428133301603623</v>
      </c>
      <c r="Y16" s="13">
        <f t="shared" si="3"/>
        <v>6428638993.2600002</v>
      </c>
    </row>
    <row r="17" spans="1:25" ht="19.5" customHeight="1" x14ac:dyDescent="0.25">
      <c r="A17" s="2" t="s">
        <v>26</v>
      </c>
      <c r="B17" s="11">
        <v>0.1182</v>
      </c>
      <c r="C17" s="18">
        <v>1119355790.1700001</v>
      </c>
      <c r="D17" s="11">
        <v>5.0700000000000002E-2</v>
      </c>
      <c r="E17" s="18">
        <v>30226558877.25</v>
      </c>
      <c r="F17" s="11">
        <v>4.3299999999999998E-2</v>
      </c>
      <c r="G17" s="18">
        <v>409236951.42000002</v>
      </c>
      <c r="H17" s="11">
        <v>0.15579999999999999</v>
      </c>
      <c r="I17" s="18">
        <v>61558735998.279999</v>
      </c>
      <c r="J17" s="11">
        <v>8.7099999999999997E-2</v>
      </c>
      <c r="K17" s="18">
        <v>31900365618.689999</v>
      </c>
      <c r="L17" s="15">
        <v>0</v>
      </c>
      <c r="M17" s="18">
        <v>0</v>
      </c>
      <c r="N17" s="11">
        <v>7.4399999999999994E-2</v>
      </c>
      <c r="O17" s="18">
        <v>15324575040.17</v>
      </c>
      <c r="P17" s="12">
        <f t="shared" si="0"/>
        <v>0.10809849372407392</v>
      </c>
      <c r="Q17" s="13">
        <f t="shared" si="1"/>
        <v>140538828275.98001</v>
      </c>
      <c r="R17" s="11">
        <v>8.2699999999999996E-2</v>
      </c>
      <c r="S17" s="18">
        <v>3322600322.8400002</v>
      </c>
      <c r="T17" s="15">
        <v>0</v>
      </c>
      <c r="U17" s="18">
        <v>0</v>
      </c>
      <c r="V17" s="11">
        <v>7.8200000000000006E-2</v>
      </c>
      <c r="W17" s="18">
        <v>18046167299.990002</v>
      </c>
      <c r="X17" s="12">
        <f>+(P17*Q17+R17*S17+T17*U17+V17*W17)/Y17</f>
        <v>0.10424480014196705</v>
      </c>
      <c r="Y17" s="13">
        <f t="shared" si="3"/>
        <v>161907595898.81</v>
      </c>
    </row>
    <row r="18" spans="1:25" ht="19.5" hidden="1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hidden="1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7.0499999999999993E-2</v>
      </c>
      <c r="C20" s="18">
        <v>2618540595.9400001</v>
      </c>
      <c r="D20" s="11">
        <v>8.6099999999999996E-2</v>
      </c>
      <c r="E20" s="18">
        <v>23445930289.09</v>
      </c>
      <c r="F20" s="11">
        <v>0.109</v>
      </c>
      <c r="G20" s="18">
        <v>3995563698.7600002</v>
      </c>
      <c r="H20" s="11">
        <v>9.9199999999999997E-2</v>
      </c>
      <c r="I20" s="18">
        <v>77566540443.25</v>
      </c>
      <c r="J20" s="11">
        <v>9.2799999999999994E-2</v>
      </c>
      <c r="K20" s="18">
        <v>14355319955.26</v>
      </c>
      <c r="L20" s="11">
        <v>9.4299999999999995E-2</v>
      </c>
      <c r="M20" s="18">
        <v>4171855436.8299999</v>
      </c>
      <c r="N20" s="11">
        <v>9.6100000000000005E-2</v>
      </c>
      <c r="O20" s="18">
        <v>83956073364.490005</v>
      </c>
      <c r="P20" s="12">
        <f t="shared" si="0"/>
        <v>9.5793604089812426E-2</v>
      </c>
      <c r="Q20" s="13">
        <f t="shared" si="1"/>
        <v>210109823783.62</v>
      </c>
      <c r="R20" s="14">
        <v>8.2600000000000007E-2</v>
      </c>
      <c r="S20" s="19">
        <v>2704929984.4000001</v>
      </c>
      <c r="T20" s="14">
        <v>0.1171</v>
      </c>
      <c r="U20" s="19">
        <v>8259104924.0100002</v>
      </c>
      <c r="V20" s="14">
        <v>8.9899999999999994E-2</v>
      </c>
      <c r="W20" s="19">
        <v>1798278095.75</v>
      </c>
      <c r="X20" s="12">
        <f t="shared" si="2"/>
        <v>9.6375487706128526E-2</v>
      </c>
      <c r="Y20" s="13">
        <f t="shared" si="3"/>
        <v>222872136787.78</v>
      </c>
    </row>
    <row r="21" spans="1:25" ht="32.25" x14ac:dyDescent="0.25">
      <c r="A21" s="2" t="s">
        <v>30</v>
      </c>
      <c r="B21" s="11">
        <v>0.1137</v>
      </c>
      <c r="C21" s="18">
        <v>89277655.129999995</v>
      </c>
      <c r="D21" s="11">
        <v>0.1137</v>
      </c>
      <c r="E21" s="18">
        <v>1930936668.8599999</v>
      </c>
      <c r="F21" s="11">
        <v>0.1137</v>
      </c>
      <c r="G21" s="18">
        <v>41387106.75</v>
      </c>
      <c r="H21" s="11">
        <v>0.1137</v>
      </c>
      <c r="I21" s="18">
        <v>2939120906.79</v>
      </c>
      <c r="J21" s="11">
        <v>0.1137</v>
      </c>
      <c r="K21" s="18">
        <v>2735565212.9699998</v>
      </c>
      <c r="L21" s="15">
        <v>0</v>
      </c>
      <c r="M21" s="18">
        <v>0</v>
      </c>
      <c r="N21" s="11">
        <v>0.1137</v>
      </c>
      <c r="O21" s="18">
        <v>1400298392.1800001</v>
      </c>
      <c r="P21" s="12">
        <f t="shared" si="0"/>
        <v>0.11369999999999998</v>
      </c>
      <c r="Q21" s="13">
        <f t="shared" si="1"/>
        <v>9136585942.6800003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0.11369999999999998</v>
      </c>
      <c r="Y21" s="13">
        <f t="shared" si="3"/>
        <v>9136585942.6800003</v>
      </c>
    </row>
    <row r="22" spans="1:25" ht="30" x14ac:dyDescent="0.25">
      <c r="A22" s="2" t="s">
        <v>31</v>
      </c>
      <c r="B22" s="11">
        <v>0.1179</v>
      </c>
      <c r="C22" s="18">
        <v>1855841456.5999999</v>
      </c>
      <c r="D22" s="11">
        <v>9.5699999999999993E-2</v>
      </c>
      <c r="E22" s="18">
        <v>27406366344.57</v>
      </c>
      <c r="F22" s="11">
        <v>9.2499999999999999E-2</v>
      </c>
      <c r="G22" s="18">
        <v>45825594.32</v>
      </c>
      <c r="H22" s="11">
        <v>8.3000000000000004E-2</v>
      </c>
      <c r="I22" s="18">
        <v>767353384.42999995</v>
      </c>
      <c r="J22" s="11">
        <v>0.1145</v>
      </c>
      <c r="K22" s="18">
        <v>3836518746.8899999</v>
      </c>
      <c r="L22" s="15">
        <v>0</v>
      </c>
      <c r="M22" s="18">
        <v>0</v>
      </c>
      <c r="N22" s="11">
        <v>0.1149</v>
      </c>
      <c r="O22" s="18">
        <v>3393331295.8899999</v>
      </c>
      <c r="P22" s="12">
        <f t="shared" si="0"/>
        <v>0.10021910182412973</v>
      </c>
      <c r="Q22" s="13">
        <f t="shared" si="1"/>
        <v>37305236822.699997</v>
      </c>
      <c r="R22" s="14">
        <v>5.0500000000000003E-2</v>
      </c>
      <c r="S22" s="19">
        <v>107701764.34</v>
      </c>
      <c r="T22" s="15">
        <v>0</v>
      </c>
      <c r="U22" s="18">
        <v>0</v>
      </c>
      <c r="V22" s="14">
        <v>0.1132</v>
      </c>
      <c r="W22" s="19">
        <v>1688295816.8299999</v>
      </c>
      <c r="X22" s="12">
        <f t="shared" si="2"/>
        <v>0.10064263733019857</v>
      </c>
      <c r="Y22" s="13">
        <f t="shared" si="3"/>
        <v>39101234403.869995</v>
      </c>
    </row>
    <row r="23" spans="1:25" ht="16.5" customHeight="1" x14ac:dyDescent="0.25">
      <c r="A23" s="1" t="s">
        <v>32</v>
      </c>
      <c r="B23" s="16">
        <f>+SUMPRODUCT(B10:B22,C10:C22)/C23</f>
        <v>7.5758222023743646E-2</v>
      </c>
      <c r="C23" s="5">
        <f>+SUM(C10:C22)</f>
        <v>19484342483.339996</v>
      </c>
      <c r="D23" s="16">
        <f>+SUMPRODUCT(E10:E22,D10:D22)/E23</f>
        <v>7.813079902635553E-2</v>
      </c>
      <c r="E23" s="5">
        <f>+SUM(E10:E22)</f>
        <v>249153489161.13</v>
      </c>
      <c r="F23" s="16">
        <f>+SUMPRODUCT(G10:G22,F10:F22)/G23</f>
        <v>9.0084157531135994E-2</v>
      </c>
      <c r="G23" s="5">
        <f>+SUM(G10:G22)</f>
        <v>9825140987.9500008</v>
      </c>
      <c r="H23" s="16">
        <f>+SUMPRODUCT(I10:I22,H10:H22)/I23</f>
        <v>9.7398107453004437E-2</v>
      </c>
      <c r="I23" s="5">
        <f>+SUM(I10:I22)</f>
        <v>363065038206.12994</v>
      </c>
      <c r="J23" s="16">
        <f>+SUMPRODUCT(K10:K22,J10:J22)/K23</f>
        <v>8.2398211047196523E-2</v>
      </c>
      <c r="K23" s="5">
        <f>+SUM(K10:K22)</f>
        <v>184138372805.54004</v>
      </c>
      <c r="L23" s="16">
        <f>+SUMPRODUCT(M10:M22,L10:L22)/M23</f>
        <v>9.4595524705577083E-2</v>
      </c>
      <c r="M23" s="5">
        <f>+SUM(M10:M22)</f>
        <v>9664657455.0299988</v>
      </c>
      <c r="N23" s="16">
        <f>+SUMPRODUCT(O10:O22,N10:N22)/O23</f>
        <v>8.2875281281427529E-2</v>
      </c>
      <c r="O23" s="5">
        <f>+SUM(O10:O22)</f>
        <v>230217186538.46002</v>
      </c>
      <c r="P23" s="16">
        <f>+SUMPRODUCT(P10:P22,Q10:Q22)/Q23</f>
        <v>8.6674460175949639E-2</v>
      </c>
      <c r="Q23" s="5">
        <f>+SUM(Q10:Q22)</f>
        <v>1065548227637.5798</v>
      </c>
      <c r="R23" s="16">
        <f>+SUMPRODUCT(S10:S22,R10:R22)/S23</f>
        <v>7.7511647272312578E-2</v>
      </c>
      <c r="S23" s="5">
        <f>+SUM(S10:S22)</f>
        <v>21486388550.540005</v>
      </c>
      <c r="T23" s="16">
        <f>+SUMPRODUCT(U10:U22,T10:T22)/U23</f>
        <v>0.100868445689688</v>
      </c>
      <c r="U23" s="5">
        <f>+SUM(U10:U22)</f>
        <v>27925080051.520004</v>
      </c>
      <c r="V23" s="16">
        <f>+SUMPRODUCT(W10:W22,V10:V22)/W23</f>
        <v>7.6518546034424859E-2</v>
      </c>
      <c r="W23" s="5">
        <f>+SUM(W10:W22)</f>
        <v>78110647610.080002</v>
      </c>
      <c r="X23" s="16">
        <f>+SUMPRODUCT(X10:X22,Y10:Y22)/Y23</f>
        <v>8.6176758921140947E-2</v>
      </c>
      <c r="Y23" s="5">
        <f>SUM(Y10:Y22)</f>
        <v>1193070343849.7197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25" ht="18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27" t="s">
        <v>48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5" x14ac:dyDescent="0.25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25" x14ac:dyDescent="0.25">
      <c r="A31" s="27" t="s">
        <v>45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1E2F5-3BF4-4319-BFA2-E402435A0E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A86830-3206-4B3B-A522-6E995A42685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D1CB620A-2FBA-4F16-970F-F433924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Arianny Marie Pérez Antonio</cp:lastModifiedBy>
  <cp:revision/>
  <dcterms:created xsi:type="dcterms:W3CDTF">2018-02-13T20:54:40Z</dcterms:created>
  <dcterms:modified xsi:type="dcterms:W3CDTF">2024-12-17T15:26:45Z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