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Financiero/Datos WEB/2020/"/>
    </mc:Choice>
  </mc:AlternateContent>
  <xr:revisionPtr revIDLastSave="6" documentId="11_26224F5B5668A612D168E313DC03986C4077220B" xr6:coauthVersionLast="46" xr6:coauthVersionMax="46" xr10:uidLastSave="{88C26FD3-46B3-4DD0-9653-413C0CCD3F12}"/>
  <bookViews>
    <workbookView xWindow="-110" yWindow="-110" windowWidth="19420" windowHeight="10420" firstSheet="11" activeTab="11" xr2:uid="{00000000-000D-0000-FFFF-FFFF00000000}"/>
  </bookViews>
  <sheets>
    <sheet name="Enero" sheetId="30" r:id="rId1"/>
    <sheet name="Febrero" sheetId="31" r:id="rId2"/>
    <sheet name="Marzo" sheetId="32" r:id="rId3"/>
    <sheet name="Abril" sheetId="33" r:id="rId4"/>
    <sheet name="Mayo" sheetId="34" r:id="rId5"/>
    <sheet name="Junio" sheetId="35" r:id="rId6"/>
    <sheet name="Julio" sheetId="36" r:id="rId7"/>
    <sheet name="Agosto" sheetId="37" r:id="rId8"/>
    <sheet name="Septiembre" sheetId="38" r:id="rId9"/>
    <sheet name="Octubre 2020" sheetId="39" r:id="rId10"/>
    <sheet name="Noviembre 2020" sheetId="40" r:id="rId11"/>
    <sheet name="Diciembre 2020" sheetId="41" r:id="rId12"/>
  </sheets>
  <externalReferences>
    <externalReference r:id="rId13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41" l="1"/>
  <c r="O8" i="41" l="1"/>
  <c r="O9" i="41"/>
  <c r="O10" i="41"/>
  <c r="O11" i="41"/>
  <c r="O12" i="41"/>
  <c r="O7" i="41"/>
  <c r="O6" i="41"/>
  <c r="I8" i="41"/>
  <c r="I9" i="41"/>
  <c r="I10" i="41"/>
  <c r="I11" i="41"/>
  <c r="I12" i="41"/>
  <c r="I7" i="41"/>
  <c r="I6" i="41"/>
  <c r="P6" i="41"/>
  <c r="V6" i="41"/>
  <c r="P7" i="41"/>
  <c r="V7" i="41"/>
  <c r="P8" i="41"/>
  <c r="P9" i="41"/>
  <c r="V9" i="41"/>
  <c r="P10" i="41"/>
  <c r="V10" i="41"/>
  <c r="P11" i="41"/>
  <c r="V11" i="41"/>
  <c r="P12" i="41"/>
  <c r="V12" i="41"/>
  <c r="B13" i="41"/>
  <c r="C13" i="41"/>
  <c r="D13" i="41"/>
  <c r="E13" i="41"/>
  <c r="F13" i="41"/>
  <c r="G13" i="41"/>
  <c r="H13" i="41"/>
  <c r="J13" i="41"/>
  <c r="K13" i="41"/>
  <c r="L13" i="41"/>
  <c r="M13" i="41"/>
  <c r="R13" i="41"/>
  <c r="S13" i="41"/>
  <c r="T13" i="41"/>
  <c r="U13" i="41"/>
  <c r="X13" i="41"/>
  <c r="Y13" i="41"/>
  <c r="Y13" i="40"/>
  <c r="X13" i="40"/>
  <c r="U13" i="40"/>
  <c r="T13" i="40"/>
  <c r="S13" i="40"/>
  <c r="R13" i="40"/>
  <c r="O13" i="40"/>
  <c r="N13" i="40"/>
  <c r="M13" i="40"/>
  <c r="K13" i="40"/>
  <c r="J13" i="40"/>
  <c r="I13" i="40"/>
  <c r="H13" i="40"/>
  <c r="G13" i="40"/>
  <c r="F13" i="40"/>
  <c r="E13" i="40"/>
  <c r="D13" i="40"/>
  <c r="C13" i="40"/>
  <c r="B13" i="40"/>
  <c r="V12" i="40"/>
  <c r="P12" i="40"/>
  <c r="V11" i="40"/>
  <c r="P11" i="40"/>
  <c r="V10" i="40"/>
  <c r="P10" i="40"/>
  <c r="V9" i="40"/>
  <c r="P8" i="40"/>
  <c r="V7" i="40"/>
  <c r="P7" i="40"/>
  <c r="V6" i="40"/>
  <c r="P6" i="40"/>
  <c r="Z10" i="41" l="1"/>
  <c r="Z9" i="41"/>
  <c r="Z11" i="41"/>
  <c r="Z7" i="41"/>
  <c r="O13" i="41"/>
  <c r="I13" i="41"/>
  <c r="Z6" i="41"/>
  <c r="P13" i="41"/>
  <c r="Q12" i="41" s="1"/>
  <c r="Z12" i="41"/>
  <c r="V13" i="41"/>
  <c r="W11" i="41" s="1"/>
  <c r="Z6" i="40"/>
  <c r="Z12" i="40"/>
  <c r="Z10" i="40"/>
  <c r="Z7" i="40"/>
  <c r="Z11" i="40"/>
  <c r="V13" i="40"/>
  <c r="W12" i="40" s="1"/>
  <c r="Y13" i="39"/>
  <c r="W9" i="41" l="1"/>
  <c r="W7" i="41"/>
  <c r="Z13" i="41"/>
  <c r="Q10" i="41"/>
  <c r="Q7" i="41"/>
  <c r="Q9" i="41"/>
  <c r="Q6" i="41"/>
  <c r="W6" i="41"/>
  <c r="W12" i="41"/>
  <c r="W10" i="41"/>
  <c r="Q8" i="41"/>
  <c r="Q11" i="41"/>
  <c r="W6" i="40"/>
  <c r="W11" i="40"/>
  <c r="W9" i="40"/>
  <c r="W7" i="40"/>
  <c r="W10" i="40"/>
  <c r="X13" i="39"/>
  <c r="U13" i="39"/>
  <c r="T13" i="39"/>
  <c r="S13" i="39"/>
  <c r="R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B13" i="39"/>
  <c r="V12" i="39"/>
  <c r="P12" i="39"/>
  <c r="V11" i="39"/>
  <c r="P11" i="39"/>
  <c r="V10" i="39"/>
  <c r="P10" i="39"/>
  <c r="V9" i="39"/>
  <c r="P9" i="39"/>
  <c r="P8" i="39"/>
  <c r="V7" i="39"/>
  <c r="P7" i="39"/>
  <c r="V6" i="39"/>
  <c r="P6" i="39"/>
  <c r="AA12" i="41" l="1"/>
  <c r="AA6" i="41"/>
  <c r="Q13" i="41"/>
  <c r="W13" i="41"/>
  <c r="AA7" i="41"/>
  <c r="AA9" i="41"/>
  <c r="AA10" i="41"/>
  <c r="AA11" i="41"/>
  <c r="W13" i="40"/>
  <c r="V13" i="39"/>
  <c r="W7" i="39" s="1"/>
  <c r="Z11" i="39"/>
  <c r="Z7" i="39"/>
  <c r="Z10" i="39"/>
  <c r="Z6" i="39"/>
  <c r="Z9" i="39"/>
  <c r="W11" i="39"/>
  <c r="W10" i="39"/>
  <c r="W6" i="39"/>
  <c r="W9" i="39"/>
  <c r="Z12" i="39"/>
  <c r="P13" i="39"/>
  <c r="Q6" i="39" s="1"/>
  <c r="AA13" i="41" l="1"/>
  <c r="W12" i="39"/>
  <c r="W13" i="39" s="1"/>
  <c r="Q10" i="39"/>
  <c r="Q9" i="39"/>
  <c r="Q12" i="39"/>
  <c r="Q8" i="39"/>
  <c r="Q11" i="39"/>
  <c r="Q7" i="39"/>
  <c r="Z13" i="39"/>
  <c r="AA12" i="39" s="1"/>
  <c r="P6" i="38"/>
  <c r="X13" i="38"/>
  <c r="Y7" i="38" s="1"/>
  <c r="U13" i="38"/>
  <c r="T13" i="38"/>
  <c r="S13" i="38"/>
  <c r="R13" i="38"/>
  <c r="O13" i="38"/>
  <c r="N13" i="38"/>
  <c r="M13" i="38"/>
  <c r="L13" i="38"/>
  <c r="K13" i="38"/>
  <c r="J13" i="38"/>
  <c r="I13" i="38"/>
  <c r="H13" i="38"/>
  <c r="G13" i="38"/>
  <c r="E13" i="38"/>
  <c r="D13" i="38"/>
  <c r="B13" i="38"/>
  <c r="C13" i="38" s="1"/>
  <c r="V12" i="38"/>
  <c r="P12" i="38"/>
  <c r="Z12" i="38" s="1"/>
  <c r="V11" i="38"/>
  <c r="P11" i="38"/>
  <c r="Z11" i="38" s="1"/>
  <c r="V10" i="38"/>
  <c r="P10" i="38"/>
  <c r="Z10" i="38" s="1"/>
  <c r="V9" i="38"/>
  <c r="P8" i="38"/>
  <c r="V7" i="38"/>
  <c r="P7" i="38"/>
  <c r="V6" i="38"/>
  <c r="Z6" i="38" s="1"/>
  <c r="P10" i="37"/>
  <c r="V6" i="37"/>
  <c r="Q13" i="39" l="1"/>
  <c r="Y6" i="38"/>
  <c r="Y13" i="38"/>
  <c r="Y10" i="38"/>
  <c r="Y9" i="38"/>
  <c r="AA10" i="39"/>
  <c r="AA11" i="39"/>
  <c r="AA9" i="39"/>
  <c r="AA6" i="39"/>
  <c r="AA7" i="39"/>
  <c r="Z7" i="38"/>
  <c r="Y12" i="38"/>
  <c r="Y8" i="38"/>
  <c r="Y11" i="38"/>
  <c r="V13" i="38"/>
  <c r="W11" i="38" s="1"/>
  <c r="P7" i="37"/>
  <c r="P8" i="37"/>
  <c r="P9" i="37"/>
  <c r="P11" i="37"/>
  <c r="P12" i="37"/>
  <c r="P6" i="37"/>
  <c r="Z6" i="37" s="1"/>
  <c r="AA13" i="39" l="1"/>
  <c r="AB6" i="37"/>
  <c r="W7" i="38"/>
  <c r="W9" i="38"/>
  <c r="W6" i="38"/>
  <c r="W10" i="38"/>
  <c r="W12" i="38"/>
  <c r="Y13" i="37"/>
  <c r="X13" i="37"/>
  <c r="U13" i="37"/>
  <c r="T13" i="37"/>
  <c r="S13" i="37"/>
  <c r="R13" i="37"/>
  <c r="O13" i="37"/>
  <c r="N13" i="37"/>
  <c r="M13" i="37"/>
  <c r="L13" i="37"/>
  <c r="K13" i="37"/>
  <c r="J13" i="37"/>
  <c r="I13" i="37"/>
  <c r="H13" i="37"/>
  <c r="G13" i="37"/>
  <c r="F13" i="37"/>
  <c r="E13" i="37"/>
  <c r="D13" i="37"/>
  <c r="B13" i="37"/>
  <c r="C6" i="37" s="1"/>
  <c r="C13" i="37" s="1"/>
  <c r="V12" i="37"/>
  <c r="Z12" i="37" s="1"/>
  <c r="AB12" i="37" s="1"/>
  <c r="V11" i="37"/>
  <c r="Z11" i="37" s="1"/>
  <c r="AB11" i="37" s="1"/>
  <c r="V10" i="37"/>
  <c r="Z10" i="37" s="1"/>
  <c r="AB10" i="37" s="1"/>
  <c r="V9" i="37"/>
  <c r="Z9" i="37" s="1"/>
  <c r="AB9" i="37" s="1"/>
  <c r="V7" i="37"/>
  <c r="P6" i="36"/>
  <c r="Y13" i="36"/>
  <c r="X13" i="36"/>
  <c r="U13" i="36"/>
  <c r="T13" i="36"/>
  <c r="S13" i="36"/>
  <c r="R13" i="36"/>
  <c r="O13" i="36"/>
  <c r="N13" i="36"/>
  <c r="M13" i="36"/>
  <c r="L13" i="36"/>
  <c r="K13" i="36"/>
  <c r="J13" i="36"/>
  <c r="I13" i="36"/>
  <c r="H13" i="36"/>
  <c r="G13" i="36"/>
  <c r="F13" i="36"/>
  <c r="E13" i="36"/>
  <c r="D13" i="36"/>
  <c r="C13" i="36"/>
  <c r="B13" i="36"/>
  <c r="V12" i="36"/>
  <c r="P12" i="36"/>
  <c r="V11" i="36"/>
  <c r="P11" i="36"/>
  <c r="V10" i="36"/>
  <c r="P10" i="36"/>
  <c r="V9" i="36"/>
  <c r="P9" i="36"/>
  <c r="V7" i="36"/>
  <c r="P7" i="36"/>
  <c r="V6" i="36"/>
  <c r="Y13" i="35"/>
  <c r="X13" i="35"/>
  <c r="U13" i="35"/>
  <c r="T13" i="35"/>
  <c r="S13" i="35"/>
  <c r="R13" i="35"/>
  <c r="O13" i="35"/>
  <c r="N13" i="35"/>
  <c r="M13" i="35"/>
  <c r="L13" i="35"/>
  <c r="K13" i="35"/>
  <c r="J13" i="35"/>
  <c r="I13" i="35"/>
  <c r="H13" i="35"/>
  <c r="G13" i="35"/>
  <c r="F13" i="35"/>
  <c r="E13" i="35"/>
  <c r="D13" i="35"/>
  <c r="C13" i="35"/>
  <c r="B13" i="35"/>
  <c r="V12" i="35"/>
  <c r="P12" i="35"/>
  <c r="V11" i="35"/>
  <c r="P11" i="35"/>
  <c r="V10" i="35"/>
  <c r="P10" i="35"/>
  <c r="V9" i="35"/>
  <c r="P9" i="35"/>
  <c r="V7" i="35"/>
  <c r="P7" i="35"/>
  <c r="V6" i="35"/>
  <c r="P6" i="35"/>
  <c r="Y13" i="34"/>
  <c r="X13" i="34"/>
  <c r="U13" i="34"/>
  <c r="T13" i="34"/>
  <c r="S13" i="34"/>
  <c r="R13" i="34"/>
  <c r="O13" i="34"/>
  <c r="N13" i="34"/>
  <c r="M13" i="34"/>
  <c r="L13" i="34"/>
  <c r="K13" i="34"/>
  <c r="J13" i="34"/>
  <c r="H13" i="34"/>
  <c r="G13" i="34"/>
  <c r="F13" i="34"/>
  <c r="E13" i="34"/>
  <c r="D13" i="34"/>
  <c r="C13" i="34"/>
  <c r="B13" i="34"/>
  <c r="V12" i="34"/>
  <c r="P12" i="34"/>
  <c r="V11" i="34"/>
  <c r="P11" i="34"/>
  <c r="V10" i="34"/>
  <c r="P10" i="34"/>
  <c r="V9" i="34"/>
  <c r="P9" i="34"/>
  <c r="I13" i="34"/>
  <c r="V7" i="34"/>
  <c r="P7" i="34"/>
  <c r="V6" i="34"/>
  <c r="P6" i="34"/>
  <c r="Z9" i="36" l="1"/>
  <c r="Z11" i="36"/>
  <c r="W13" i="38"/>
  <c r="V13" i="37"/>
  <c r="W10" i="37" s="1"/>
  <c r="Z7" i="37"/>
  <c r="P13" i="37"/>
  <c r="P13" i="36"/>
  <c r="Q10" i="36" s="1"/>
  <c r="Z7" i="36"/>
  <c r="Z10" i="36"/>
  <c r="Z12" i="36"/>
  <c r="V13" i="36"/>
  <c r="W6" i="36" s="1"/>
  <c r="Z6" i="36"/>
  <c r="Z10" i="35"/>
  <c r="Z12" i="35"/>
  <c r="Z7" i="35"/>
  <c r="Z6" i="35"/>
  <c r="Z9" i="35"/>
  <c r="Z11" i="35"/>
  <c r="V13" i="35"/>
  <c r="W7" i="35" s="1"/>
  <c r="P13" i="35"/>
  <c r="Z7" i="34"/>
  <c r="Z11" i="34"/>
  <c r="Z10" i="34"/>
  <c r="Z12" i="34"/>
  <c r="P13" i="34"/>
  <c r="Q9" i="34" s="1"/>
  <c r="V13" i="34"/>
  <c r="W12" i="34" s="1"/>
  <c r="Z9" i="34"/>
  <c r="Z6" i="34"/>
  <c r="X13" i="33"/>
  <c r="T13" i="33"/>
  <c r="R13" i="33"/>
  <c r="N13" i="33"/>
  <c r="L13" i="33"/>
  <c r="J13" i="33"/>
  <c r="H13" i="33"/>
  <c r="I9" i="33" s="1"/>
  <c r="F13" i="33"/>
  <c r="D13" i="33"/>
  <c r="B13" i="33"/>
  <c r="V12" i="33"/>
  <c r="P12" i="33"/>
  <c r="V11" i="33"/>
  <c r="P11" i="33"/>
  <c r="V10" i="33"/>
  <c r="P10" i="33"/>
  <c r="V9" i="33"/>
  <c r="P9" i="33"/>
  <c r="V7" i="33"/>
  <c r="P7" i="33"/>
  <c r="V6" i="33"/>
  <c r="P6" i="33"/>
  <c r="Q9" i="36" l="1"/>
  <c r="AB7" i="37"/>
  <c r="Z13" i="37"/>
  <c r="Q6" i="36"/>
  <c r="Q6" i="37"/>
  <c r="Q9" i="37"/>
  <c r="Q8" i="37"/>
  <c r="Q11" i="37"/>
  <c r="Q7" i="37"/>
  <c r="Q12" i="37"/>
  <c r="Q10" i="37"/>
  <c r="W7" i="37"/>
  <c r="W12" i="37"/>
  <c r="W9" i="37"/>
  <c r="W11" i="37"/>
  <c r="W6" i="37"/>
  <c r="Z9" i="33"/>
  <c r="Q7" i="36"/>
  <c r="Q12" i="36"/>
  <c r="Q11" i="36"/>
  <c r="W11" i="36"/>
  <c r="W10" i="36"/>
  <c r="W9" i="36"/>
  <c r="W7" i="36"/>
  <c r="W12" i="36"/>
  <c r="Z13" i="36"/>
  <c r="W10" i="35"/>
  <c r="Q12" i="35"/>
  <c r="Q10" i="35"/>
  <c r="Q7" i="35"/>
  <c r="Z13" i="35"/>
  <c r="AA9" i="35" s="1"/>
  <c r="W11" i="35"/>
  <c r="W9" i="35"/>
  <c r="W6" i="35"/>
  <c r="Q11" i="35"/>
  <c r="Q6" i="35"/>
  <c r="W12" i="35"/>
  <c r="Q9" i="35"/>
  <c r="W6" i="34"/>
  <c r="W7" i="34"/>
  <c r="Q11" i="34"/>
  <c r="Q6" i="34"/>
  <c r="Q10" i="34"/>
  <c r="Q12" i="34"/>
  <c r="Q7" i="34"/>
  <c r="Z13" i="34"/>
  <c r="AA6" i="34" s="1"/>
  <c r="W11" i="34"/>
  <c r="W10" i="34"/>
  <c r="W9" i="34"/>
  <c r="Z11" i="33"/>
  <c r="Z7" i="33"/>
  <c r="I10" i="33"/>
  <c r="I6" i="33"/>
  <c r="I7" i="33"/>
  <c r="I12" i="33"/>
  <c r="I11" i="33"/>
  <c r="Z6" i="33"/>
  <c r="Z10" i="33"/>
  <c r="P13" i="33"/>
  <c r="Q12" i="33" s="1"/>
  <c r="Z12" i="33"/>
  <c r="C13" i="33"/>
  <c r="U13" i="33"/>
  <c r="V13" i="33"/>
  <c r="W10" i="33" s="1"/>
  <c r="G13" i="33"/>
  <c r="Y13" i="33"/>
  <c r="M13" i="33"/>
  <c r="O13" i="33"/>
  <c r="V7" i="32"/>
  <c r="V9" i="32"/>
  <c r="V10" i="32"/>
  <c r="V11" i="32"/>
  <c r="V12" i="32"/>
  <c r="V6" i="32"/>
  <c r="P7" i="32"/>
  <c r="P9" i="32"/>
  <c r="Z9" i="32" s="1"/>
  <c r="P10" i="32"/>
  <c r="P11" i="32"/>
  <c r="P12" i="32"/>
  <c r="Z12" i="32" s="1"/>
  <c r="P6" i="32"/>
  <c r="Z6" i="32" s="1"/>
  <c r="H13" i="32"/>
  <c r="I11" i="32" s="1"/>
  <c r="X13" i="32"/>
  <c r="Y10" i="32" s="1"/>
  <c r="T13" i="32"/>
  <c r="U10" i="32" s="1"/>
  <c r="R13" i="32"/>
  <c r="S9" i="32" s="1"/>
  <c r="N13" i="32"/>
  <c r="O11" i="32" s="1"/>
  <c r="L13" i="32"/>
  <c r="M11" i="32" s="1"/>
  <c r="J13" i="32"/>
  <c r="K9" i="32" s="1"/>
  <c r="F13" i="32"/>
  <c r="G9" i="32" s="1"/>
  <c r="D13" i="32"/>
  <c r="B13" i="32"/>
  <c r="C9" i="32" s="1"/>
  <c r="C13" i="31"/>
  <c r="D13" i="31"/>
  <c r="E13" i="31"/>
  <c r="F13" i="31"/>
  <c r="G13" i="31"/>
  <c r="H13" i="31"/>
  <c r="I13" i="31"/>
  <c r="J13" i="31"/>
  <c r="K13" i="3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Y13" i="31"/>
  <c r="Z13" i="31"/>
  <c r="AA13" i="31"/>
  <c r="B13" i="31"/>
  <c r="E6" i="32" l="1"/>
  <c r="E7" i="32"/>
  <c r="E9" i="32"/>
  <c r="E10" i="32"/>
  <c r="O10" i="32"/>
  <c r="E11" i="32"/>
  <c r="Z11" i="32"/>
  <c r="Z10" i="32"/>
  <c r="V13" i="32"/>
  <c r="W7" i="32" s="1"/>
  <c r="Q13" i="34"/>
  <c r="Q13" i="37"/>
  <c r="AA12" i="37"/>
  <c r="AA6" i="37"/>
  <c r="AA9" i="37"/>
  <c r="AA11" i="37"/>
  <c r="AA10" i="37"/>
  <c r="AA7" i="37"/>
  <c r="W13" i="37"/>
  <c r="I13" i="33"/>
  <c r="Z7" i="32"/>
  <c r="Z13" i="32" s="1"/>
  <c r="I10" i="32"/>
  <c r="K6" i="32"/>
  <c r="Q13" i="36"/>
  <c r="E12" i="32"/>
  <c r="E13" i="32" s="1"/>
  <c r="K7" i="32"/>
  <c r="W13" i="36"/>
  <c r="AA10" i="36"/>
  <c r="AA9" i="36"/>
  <c r="AA7" i="36"/>
  <c r="AA12" i="36"/>
  <c r="AA11" i="36"/>
  <c r="AA6" i="36"/>
  <c r="AA11" i="35"/>
  <c r="AA6" i="35"/>
  <c r="AA7" i="35"/>
  <c r="AA12" i="35"/>
  <c r="AA10" i="35"/>
  <c r="Q13" i="35"/>
  <c r="W13" i="35"/>
  <c r="W13" i="34"/>
  <c r="AA9" i="34"/>
  <c r="AA10" i="34"/>
  <c r="AA12" i="34"/>
  <c r="AA11" i="34"/>
  <c r="AA7" i="34"/>
  <c r="W11" i="33"/>
  <c r="Z13" i="33"/>
  <c r="AA10" i="33" s="1"/>
  <c r="Q6" i="33"/>
  <c r="Q11" i="33"/>
  <c r="Q9" i="33"/>
  <c r="Q10" i="33"/>
  <c r="Q7" i="33"/>
  <c r="S13" i="33"/>
  <c r="E13" i="33"/>
  <c r="W6" i="33"/>
  <c r="W9" i="33"/>
  <c r="W7" i="33"/>
  <c r="K13" i="33"/>
  <c r="W12" i="33"/>
  <c r="Y6" i="32"/>
  <c r="Y12" i="32"/>
  <c r="Y7" i="32"/>
  <c r="Y11" i="32"/>
  <c r="Y9" i="32"/>
  <c r="W12" i="32"/>
  <c r="U7" i="32"/>
  <c r="U9" i="32"/>
  <c r="U11" i="32"/>
  <c r="U6" i="32"/>
  <c r="U12" i="32"/>
  <c r="S7" i="32"/>
  <c r="S12" i="32"/>
  <c r="S11" i="32"/>
  <c r="S6" i="32"/>
  <c r="S10" i="32"/>
  <c r="M6" i="32"/>
  <c r="M9" i="32"/>
  <c r="G10" i="32"/>
  <c r="I9" i="32"/>
  <c r="O9" i="32"/>
  <c r="G7" i="32"/>
  <c r="I7" i="32"/>
  <c r="O7" i="32"/>
  <c r="K12" i="32"/>
  <c r="G6" i="32"/>
  <c r="O6" i="32"/>
  <c r="G12" i="32"/>
  <c r="I12" i="32"/>
  <c r="K10" i="32"/>
  <c r="O12" i="32"/>
  <c r="I6" i="32"/>
  <c r="K11" i="32"/>
  <c r="G11" i="32"/>
  <c r="C7" i="32"/>
  <c r="C12" i="32"/>
  <c r="C10" i="32"/>
  <c r="C11" i="32"/>
  <c r="P13" i="32"/>
  <c r="C13" i="32" l="1"/>
  <c r="AA7" i="32"/>
  <c r="AA11" i="32"/>
  <c r="AA9" i="32"/>
  <c r="AA6" i="32"/>
  <c r="AA10" i="32"/>
  <c r="AA12" i="32"/>
  <c r="W9" i="32"/>
  <c r="W6" i="32"/>
  <c r="K13" i="32"/>
  <c r="W10" i="32"/>
  <c r="Y13" i="32"/>
  <c r="I13" i="32"/>
  <c r="W11" i="32"/>
  <c r="AA13" i="37"/>
  <c r="G13" i="32"/>
  <c r="M13" i="32"/>
  <c r="S13" i="32"/>
  <c r="O13" i="32"/>
  <c r="AA13" i="36"/>
  <c r="AA13" i="35"/>
  <c r="AA13" i="34"/>
  <c r="Q13" i="33"/>
  <c r="AA12" i="33"/>
  <c r="AA11" i="33"/>
  <c r="AA7" i="33"/>
  <c r="AA6" i="33"/>
  <c r="AA9" i="33"/>
  <c r="W13" i="33"/>
  <c r="U13" i="32"/>
  <c r="Q9" i="32"/>
  <c r="Q11" i="32"/>
  <c r="Q10" i="32"/>
  <c r="Q12" i="32"/>
  <c r="Q7" i="32"/>
  <c r="Q6" i="32"/>
  <c r="AA13" i="32" l="1"/>
  <c r="W13" i="32"/>
  <c r="AA13" i="33"/>
  <c r="Q13" i="32"/>
  <c r="P9" i="38"/>
  <c r="F13" i="38"/>
  <c r="P13" i="38" l="1"/>
  <c r="Q7" i="38" s="1"/>
  <c r="Z9" i="38"/>
  <c r="Q9" i="38"/>
  <c r="Q12" i="38"/>
  <c r="Q11" i="38"/>
  <c r="Q6" i="38"/>
  <c r="Q8" i="38"/>
  <c r="Q10" i="38"/>
  <c r="Q13" i="38" l="1"/>
  <c r="Z13" i="38"/>
  <c r="AA10" i="38" l="1"/>
  <c r="AA11" i="38"/>
  <c r="AA12" i="38"/>
  <c r="AA7" i="38"/>
  <c r="AA6" i="38"/>
  <c r="AA9" i="38"/>
  <c r="AA13" i="38" l="1"/>
  <c r="P9" i="40"/>
  <c r="L13" i="40"/>
  <c r="Z9" i="40" l="1"/>
  <c r="P13" i="40"/>
  <c r="Q12" i="40" l="1"/>
  <c r="Q7" i="40"/>
  <c r="Q10" i="40"/>
  <c r="Q11" i="40"/>
  <c r="Q6" i="40"/>
  <c r="Q8" i="40"/>
  <c r="Z13" i="40"/>
  <c r="AA9" i="40" s="1"/>
  <c r="Q9" i="40"/>
  <c r="Q13" i="40" l="1"/>
  <c r="AA12" i="40"/>
  <c r="AA6" i="40"/>
  <c r="AA11" i="40"/>
  <c r="AA10" i="40"/>
  <c r="AA7" i="40"/>
  <c r="AA13" i="40" l="1"/>
</calcChain>
</file>

<file path=xl/sharedStrings.xml><?xml version="1.0" encoding="utf-8"?>
<sst xmlns="http://schemas.openxmlformats.org/spreadsheetml/2006/main" count="714" uniqueCount="40">
  <si>
    <t>Inversiones de los Fondos de Pensiones Por Calificación de Riesgo</t>
  </si>
  <si>
    <t>Al 31 de Enero 2020</t>
  </si>
  <si>
    <r>
      <t>CALIFICACIÓN RIESGO</t>
    </r>
    <r>
      <rPr>
        <b/>
        <vertAlign val="superscript"/>
        <sz val="11"/>
        <color rgb="FFFFFFFF"/>
        <rFont val="Calibri"/>
        <family val="2"/>
      </rPr>
      <t>1</t>
    </r>
  </si>
  <si>
    <t xml:space="preserve"> ATLÁNTICO</t>
  </si>
  <si>
    <t>CRECER</t>
  </si>
  <si>
    <t>JMMB- BDI</t>
  </si>
  <si>
    <t xml:space="preserve"> POPULAR</t>
  </si>
  <si>
    <t xml:space="preserve"> RESERVAS</t>
  </si>
  <si>
    <t xml:space="preserve"> ROMANA</t>
  </si>
  <si>
    <t xml:space="preserve"> SIEMBRA</t>
  </si>
  <si>
    <t>TOTAL CCI</t>
  </si>
  <si>
    <t xml:space="preserve"> FONDO BANCO DE RESERVAS</t>
  </si>
  <si>
    <t>FONDO BANCO CENTRAL</t>
  </si>
  <si>
    <t>TOTAL FONDOS DE REPARTO INDIVIDUALIZADO</t>
  </si>
  <si>
    <t>FONDO DE SOLIDARIDAD SOCIAL</t>
  </si>
  <si>
    <t>TOTAL GENERAL</t>
  </si>
  <si>
    <t>VALOR MERCADO</t>
  </si>
  <si>
    <t>%</t>
  </si>
  <si>
    <t>C-1</t>
  </si>
  <si>
    <t>C-2</t>
  </si>
  <si>
    <t>C-3</t>
  </si>
  <si>
    <t>-</t>
  </si>
  <si>
    <t>AAA</t>
  </si>
  <si>
    <t xml:space="preserve">AA </t>
  </si>
  <si>
    <t xml:space="preserve">A  </t>
  </si>
  <si>
    <t>BBB</t>
  </si>
  <si>
    <t>TOTAL</t>
  </si>
  <si>
    <t>Nota: No incluye Fondos Complementarios.</t>
  </si>
  <si>
    <t>1/Las Calificaciones C-1, C-2 y C-3 corresponden a instrumentos de corto plazo.</t>
  </si>
  <si>
    <t>Al 29 de Febrero 2020</t>
  </si>
  <si>
    <t>Al 31 de Marzo 2020</t>
  </si>
  <si>
    <t>Al 30 de Abril 2020</t>
  </si>
  <si>
    <t>Al 31 de Mayo 2020</t>
  </si>
  <si>
    <t>Al 30 de Junio 2020</t>
  </si>
  <si>
    <t>Al 31 de Julio 2020</t>
  </si>
  <si>
    <t>Al 31 de Agosto 2020</t>
  </si>
  <si>
    <t>Al 30 de Septiembre 2020</t>
  </si>
  <si>
    <t>Al 31 de Octubre 2020</t>
  </si>
  <si>
    <t>Al 30 de Noviembre 2020</t>
  </si>
  <si>
    <t>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</si>
</sst>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0.00%"/>
  </numFmts>
  <fonts count="9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vertAlign val="superscript"/>
      <sz val="11"/>
      <color rgb="FFFFFFFF"/>
      <name val="Calibri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">
    <xf numFmtId="0" fontId="0" fillId="0" borderId="0" xfId="0"/>
    <xf numFmtId="4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0" borderId="0" xfId="1"/>
    <xf numFmtId="0" fontId="4" fillId="0" borderId="0" xfId="1" applyAlignment="1">
      <alignment horizontal="center"/>
    </xf>
    <xf numFmtId="0" fontId="5" fillId="0" borderId="0" xfId="1" applyFont="1"/>
    <xf numFmtId="164" fontId="0" fillId="0" borderId="1" xfId="2" applyFont="1" applyBorder="1" applyAlignment="1">
      <alignment horizontal="center"/>
    </xf>
    <xf numFmtId="4" fontId="4" fillId="0" borderId="0" xfId="1" applyNumberFormat="1"/>
    <xf numFmtId="165" fontId="4" fillId="0" borderId="1" xfId="0" applyNumberFormat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9" fontId="1" fillId="2" borderId="1" xfId="3" applyFont="1" applyFill="1" applyBorder="1" applyAlignment="1">
      <alignment horizontal="center"/>
    </xf>
    <xf numFmtId="164" fontId="1" fillId="2" borderId="1" xfId="2" applyFont="1" applyFill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164" fontId="0" fillId="2" borderId="1" xfId="2" applyFont="1" applyFill="1" applyBorder="1" applyAlignment="1">
      <alignment horizontal="center"/>
    </xf>
    <xf numFmtId="4" fontId="4" fillId="0" borderId="0" xfId="1" applyNumberFormat="1" applyAlignment="1">
      <alignment horizontal="center"/>
    </xf>
    <xf numFmtId="4" fontId="2" fillId="3" borderId="4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4" fillId="0" borderId="0" xfId="1" applyFill="1"/>
    <xf numFmtId="4" fontId="4" fillId="0" borderId="0" xfId="1" applyNumberFormat="1" applyFill="1"/>
    <xf numFmtId="0" fontId="0" fillId="0" borderId="0" xfId="1" applyFont="1"/>
    <xf numFmtId="0" fontId="0" fillId="0" borderId="0" xfId="1" applyFont="1" applyAlignment="1">
      <alignment horizontal="center"/>
    </xf>
    <xf numFmtId="4" fontId="0" fillId="0" borderId="0" xfId="1" applyNumberFormat="1" applyFont="1"/>
    <xf numFmtId="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ena/Downloads/CalificacionRiesgo%20(6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ificacionRiesgo"/>
    </sheetNames>
    <sheetDataSet>
      <sheetData sheetId="0">
        <row r="13">
          <cell r="Z13">
            <v>37459078042.459999</v>
          </cell>
        </row>
        <row r="14">
          <cell r="Z14">
            <v>3915360387.0599999</v>
          </cell>
        </row>
        <row r="15">
          <cell r="Z15">
            <v>538260342611.63</v>
          </cell>
        </row>
        <row r="16">
          <cell r="Z16">
            <v>54916474320.330002</v>
          </cell>
        </row>
        <row r="17">
          <cell r="Z17">
            <v>26589132823.889999</v>
          </cell>
        </row>
        <row r="18">
          <cell r="Z18">
            <v>37024029546.400002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B1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2" sqref="J22"/>
    </sheetView>
  </sheetViews>
  <sheetFormatPr baseColWidth="10" defaultColWidth="9.1796875" defaultRowHeight="14.5"/>
  <cols>
    <col min="1" max="1" width="13.81640625" style="7" customWidth="1"/>
    <col min="2" max="2" width="17.26953125" style="7" customWidth="1"/>
    <col min="3" max="3" width="9.453125" style="8" bestFit="1" customWidth="1"/>
    <col min="4" max="4" width="18.81640625" style="8" bestFit="1" customWidth="1"/>
    <col min="5" max="5" width="10.453125" style="8" customWidth="1"/>
    <col min="6" max="6" width="18.81640625" style="7" customWidth="1"/>
    <col min="7" max="7" width="8.81640625" style="8" customWidth="1"/>
    <col min="8" max="8" width="19.453125" style="7" customWidth="1"/>
    <col min="9" max="9" width="8.81640625" style="8" customWidth="1"/>
    <col min="10" max="10" width="17.81640625" style="7" bestFit="1" customWidth="1"/>
    <col min="11" max="11" width="8.81640625" style="7" customWidth="1"/>
    <col min="12" max="12" width="17.81640625" style="7" customWidth="1"/>
    <col min="13" max="13" width="8.81640625" style="7" customWidth="1"/>
    <col min="14" max="14" width="17.81640625" style="7" customWidth="1"/>
    <col min="15" max="15" width="8.81640625" style="7" customWidth="1"/>
    <col min="16" max="16" width="18.81640625" style="7" bestFit="1" customWidth="1"/>
    <col min="17" max="17" width="8.81640625" style="7" customWidth="1"/>
    <col min="18" max="18" width="17.81640625" style="7" bestFit="1" customWidth="1"/>
    <col min="19" max="19" width="10.54296875" style="7" customWidth="1"/>
    <col min="20" max="20" width="19" style="7" bestFit="1" customWidth="1"/>
    <col min="21" max="21" width="9.1796875" style="7" customWidth="1"/>
    <col min="22" max="22" width="19" style="7" bestFit="1" customWidth="1"/>
    <col min="23" max="23" width="9.453125" style="7" customWidth="1"/>
    <col min="24" max="24" width="17.26953125" style="7" customWidth="1"/>
    <col min="25" max="25" width="8.81640625" style="7" customWidth="1"/>
    <col min="26" max="26" width="17.26953125" style="7" customWidth="1"/>
    <col min="27" max="27" width="9.453125" style="7" bestFit="1" customWidth="1"/>
    <col min="28" max="28" width="23" style="7" customWidth="1"/>
    <col min="29" max="16384" width="9.1796875" style="7"/>
  </cols>
  <sheetData>
    <row r="1" spans="1:28" customFormat="1" ht="18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8" customForma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8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0">
        <v>0</v>
      </c>
      <c r="C6" s="13">
        <v>0</v>
      </c>
      <c r="D6" s="1">
        <v>10602604975.67</v>
      </c>
      <c r="E6" s="2">
        <v>7.9915079999999999E-2</v>
      </c>
      <c r="F6" s="10">
        <v>73104368.519999996</v>
      </c>
      <c r="G6" s="2">
        <v>3.1001939999999999E-2</v>
      </c>
      <c r="H6" s="10">
        <v>3919638326.75</v>
      </c>
      <c r="I6" s="2">
        <v>1.985194978290046E-2</v>
      </c>
      <c r="J6" s="10">
        <v>7355996293.9499998</v>
      </c>
      <c r="K6" s="2">
        <v>7.4242509999999998E-2</v>
      </c>
      <c r="L6" s="1">
        <v>1445470157.25</v>
      </c>
      <c r="M6" s="2">
        <v>0.25678941</v>
      </c>
      <c r="N6" s="1">
        <v>1342534149.22</v>
      </c>
      <c r="O6" s="2">
        <v>1.1004543362613362E-2</v>
      </c>
      <c r="P6" s="5">
        <v>24739348271.360001</v>
      </c>
      <c r="Q6" s="3">
        <v>4.3860232104812942E-2</v>
      </c>
      <c r="R6" s="1">
        <v>932168007.87</v>
      </c>
      <c r="S6" s="2">
        <v>5.9739090000000002E-2</v>
      </c>
      <c r="T6" s="1">
        <v>2089089820.6300001</v>
      </c>
      <c r="U6" s="2">
        <v>9.1701569999999996E-2</v>
      </c>
      <c r="V6" s="5">
        <v>3021257828.5</v>
      </c>
      <c r="W6" s="3">
        <v>7.8708544870232683E-2</v>
      </c>
      <c r="X6" s="1">
        <v>1734139482.8</v>
      </c>
      <c r="Y6" s="2">
        <v>4.3745609999999997E-2</v>
      </c>
      <c r="Z6" s="5">
        <v>29494745582.66</v>
      </c>
      <c r="AA6" s="3">
        <v>4.5936499045930439E-2</v>
      </c>
      <c r="AB6" s="11"/>
    </row>
    <row r="7" spans="1:28">
      <c r="A7" s="22" t="s">
        <v>19</v>
      </c>
      <c r="B7" s="10">
        <v>170974821.94999999</v>
      </c>
      <c r="C7" s="13">
        <v>3.513032E-2</v>
      </c>
      <c r="D7" s="1">
        <v>1944503300.03</v>
      </c>
      <c r="E7" s="2">
        <v>1.465632E-2</v>
      </c>
      <c r="F7" s="10">
        <v>287986168.81999999</v>
      </c>
      <c r="G7" s="2">
        <v>0.12212853</v>
      </c>
      <c r="H7" s="10">
        <v>829373128.51999998</v>
      </c>
      <c r="I7" s="2">
        <v>4.2005594205723326E-3</v>
      </c>
      <c r="J7" s="10">
        <v>1203348485.4000001</v>
      </c>
      <c r="K7" s="2">
        <v>1.214514E-2</v>
      </c>
      <c r="L7" s="10">
        <v>0</v>
      </c>
      <c r="M7" s="2">
        <v>0</v>
      </c>
      <c r="N7" s="1">
        <v>326165094.22000003</v>
      </c>
      <c r="O7" s="2">
        <v>2.6735244871053834E-3</v>
      </c>
      <c r="P7" s="5">
        <v>4762350998.9400005</v>
      </c>
      <c r="Q7" s="3">
        <v>8.4431415850961516E-3</v>
      </c>
      <c r="R7" s="1">
        <v>104017667.17</v>
      </c>
      <c r="S7" s="2">
        <v>6.6661000000000003E-3</v>
      </c>
      <c r="T7" s="1">
        <v>1967555013.9000001</v>
      </c>
      <c r="U7" s="2">
        <v>8.6366739999999997E-2</v>
      </c>
      <c r="V7" s="5">
        <v>2071572681.0700002</v>
      </c>
      <c r="W7" s="3">
        <v>5.3967744752488722E-2</v>
      </c>
      <c r="X7" s="1">
        <v>125614351.79000001</v>
      </c>
      <c r="Y7" s="2">
        <v>3.1687600000000001E-3</v>
      </c>
      <c r="Z7" s="5">
        <v>6959538031.8000002</v>
      </c>
      <c r="AA7" s="3">
        <v>1.0839110690476595E-2</v>
      </c>
      <c r="AB7" s="11"/>
    </row>
    <row r="8" spans="1:28">
      <c r="A8" s="22" t="s">
        <v>20</v>
      </c>
      <c r="B8" s="10">
        <v>0</v>
      </c>
      <c r="C8" s="13" t="s">
        <v>21</v>
      </c>
      <c r="D8" s="10">
        <v>0</v>
      </c>
      <c r="E8" s="13" t="s">
        <v>21</v>
      </c>
      <c r="F8" s="10">
        <v>0</v>
      </c>
      <c r="G8" s="13" t="s">
        <v>21</v>
      </c>
      <c r="H8" s="10">
        <v>0</v>
      </c>
      <c r="I8" s="13" t="s">
        <v>21</v>
      </c>
      <c r="J8" s="10">
        <v>0</v>
      </c>
      <c r="K8" s="13" t="s">
        <v>21</v>
      </c>
      <c r="L8" s="10">
        <v>0</v>
      </c>
      <c r="M8" s="13" t="s">
        <v>21</v>
      </c>
      <c r="N8" s="10">
        <v>0</v>
      </c>
      <c r="O8" s="13" t="s">
        <v>21</v>
      </c>
      <c r="P8" s="5" t="s">
        <v>21</v>
      </c>
      <c r="Q8" s="3" t="s">
        <v>21</v>
      </c>
      <c r="R8" s="10">
        <v>0</v>
      </c>
      <c r="S8" s="2" t="s">
        <v>21</v>
      </c>
      <c r="T8" s="10">
        <v>0</v>
      </c>
      <c r="U8" s="2" t="s">
        <v>21</v>
      </c>
      <c r="V8" s="5" t="s">
        <v>21</v>
      </c>
      <c r="W8" s="3" t="s">
        <v>21</v>
      </c>
      <c r="X8" s="10">
        <v>0</v>
      </c>
      <c r="Y8" s="2" t="s">
        <v>21</v>
      </c>
      <c r="Z8" s="5" t="s">
        <v>21</v>
      </c>
      <c r="AA8" s="3" t="s">
        <v>21</v>
      </c>
      <c r="AB8" s="11"/>
    </row>
    <row r="9" spans="1:28">
      <c r="A9" s="22" t="s">
        <v>22</v>
      </c>
      <c r="B9" s="10">
        <v>3844542982.3699999</v>
      </c>
      <c r="C9" s="13">
        <v>0.78994111</v>
      </c>
      <c r="D9" s="10">
        <v>104245537308.32001</v>
      </c>
      <c r="E9" s="2">
        <v>0.78573057999999996</v>
      </c>
      <c r="F9" s="10">
        <v>1394057204.8</v>
      </c>
      <c r="G9" s="2">
        <v>0.59118866000000003</v>
      </c>
      <c r="H9" s="10">
        <v>149921975122.60999</v>
      </c>
      <c r="I9" s="2">
        <v>0.75931585349995334</v>
      </c>
      <c r="J9" s="10">
        <v>74097522286.070007</v>
      </c>
      <c r="K9" s="2">
        <v>0.74785058000000004</v>
      </c>
      <c r="L9" s="10">
        <v>4135836020.71</v>
      </c>
      <c r="M9" s="2">
        <v>0.73473595000000003</v>
      </c>
      <c r="N9" s="10">
        <v>96691951432.789993</v>
      </c>
      <c r="O9" s="2">
        <v>0.79256886908690283</v>
      </c>
      <c r="P9" s="5">
        <v>434331422357.66998</v>
      </c>
      <c r="Q9" s="3">
        <v>0.77002339698149669</v>
      </c>
      <c r="R9" s="10">
        <v>12588786174.41</v>
      </c>
      <c r="S9" s="2">
        <v>0.80676725000000005</v>
      </c>
      <c r="T9" s="10">
        <v>16324255437.040001</v>
      </c>
      <c r="U9" s="2">
        <v>0.71656074999999997</v>
      </c>
      <c r="V9" s="5">
        <v>28913041611.450001</v>
      </c>
      <c r="W9" s="3">
        <v>0.75323046300208107</v>
      </c>
      <c r="X9" s="1">
        <v>31130900529.040001</v>
      </c>
      <c r="Y9" s="12">
        <v>0.78531183999999998</v>
      </c>
      <c r="Z9" s="5">
        <v>494375364498.15997</v>
      </c>
      <c r="AA9" s="3">
        <v>0.76996336164202761</v>
      </c>
      <c r="AB9" s="11"/>
    </row>
    <row r="10" spans="1:28">
      <c r="A10" s="22" t="s">
        <v>23</v>
      </c>
      <c r="B10" s="10">
        <v>45657124.270000003</v>
      </c>
      <c r="C10" s="13">
        <v>9.3811999999999993E-3</v>
      </c>
      <c r="D10" s="10">
        <v>8846243135.4699993</v>
      </c>
      <c r="E10" s="2">
        <v>6.6676849999999996E-2</v>
      </c>
      <c r="F10" s="1">
        <v>22610970.949999999</v>
      </c>
      <c r="G10" s="2">
        <v>9.5888099999999997E-3</v>
      </c>
      <c r="H10" s="10">
        <v>18837851504.18</v>
      </c>
      <c r="I10" s="2">
        <v>9.5408823698485454E-2</v>
      </c>
      <c r="J10" s="10">
        <v>8090875210.4499998</v>
      </c>
      <c r="K10" s="2">
        <v>8.1659490000000001E-2</v>
      </c>
      <c r="L10" s="1">
        <v>0</v>
      </c>
      <c r="M10" s="2">
        <v>0</v>
      </c>
      <c r="N10" s="4">
        <v>12674033179.93</v>
      </c>
      <c r="O10" s="2">
        <v>0.10388707638369729</v>
      </c>
      <c r="P10" s="5">
        <v>48517271125.25</v>
      </c>
      <c r="Q10" s="3">
        <v>8.6015959244532772E-2</v>
      </c>
      <c r="R10" s="1">
        <v>706409247.52999997</v>
      </c>
      <c r="S10" s="2">
        <v>4.5271069999999997E-2</v>
      </c>
      <c r="T10" s="1">
        <v>122335472.61</v>
      </c>
      <c r="U10" s="2">
        <v>5.36997E-3</v>
      </c>
      <c r="V10" s="5">
        <v>828744720.13999999</v>
      </c>
      <c r="W10" s="3">
        <v>2.1590110706802137E-2</v>
      </c>
      <c r="X10" s="1">
        <v>4585487386.0100002</v>
      </c>
      <c r="Y10" s="12">
        <v>0.11567406</v>
      </c>
      <c r="Z10" s="5">
        <v>53931503231.400002</v>
      </c>
      <c r="AA10" s="3">
        <v>8.3995450640241553E-2</v>
      </c>
      <c r="AB10" s="11"/>
    </row>
    <row r="11" spans="1:28">
      <c r="A11" s="22" t="s">
        <v>24</v>
      </c>
      <c r="B11" s="10">
        <v>577696964.22000003</v>
      </c>
      <c r="C11" s="13">
        <v>0.11869983000000001</v>
      </c>
      <c r="D11" s="10">
        <v>1396610313.8699999</v>
      </c>
      <c r="E11" s="2">
        <v>1.052668E-2</v>
      </c>
      <c r="F11" s="1">
        <v>535937042.92000002</v>
      </c>
      <c r="G11" s="2">
        <v>0.22727897999999999</v>
      </c>
      <c r="H11" s="10">
        <v>10382280669.059999</v>
      </c>
      <c r="I11" s="2">
        <v>5.2583554219160278E-2</v>
      </c>
      <c r="J11" s="10">
        <v>4271649654.4000001</v>
      </c>
      <c r="K11" s="2">
        <v>4.3112850000000001E-2</v>
      </c>
      <c r="L11" s="10">
        <v>47703868.25</v>
      </c>
      <c r="M11" s="2">
        <v>8.4746500000000002E-3</v>
      </c>
      <c r="N11" s="4">
        <v>6633294950.1000004</v>
      </c>
      <c r="O11" s="2">
        <v>5.4372085773602044E-2</v>
      </c>
      <c r="P11" s="5">
        <v>23845173462.82</v>
      </c>
      <c r="Q11" s="3">
        <v>4.2274955313578978E-2</v>
      </c>
      <c r="R11" s="1">
        <v>843175965.38999999</v>
      </c>
      <c r="S11" s="2">
        <v>5.4035930000000003E-2</v>
      </c>
      <c r="T11" s="1">
        <v>2278161940.5900002</v>
      </c>
      <c r="U11" s="2">
        <v>0.10000096999999999</v>
      </c>
      <c r="V11" s="5">
        <v>3121337905.98</v>
      </c>
      <c r="W11" s="3">
        <v>8.1315789175781347E-2</v>
      </c>
      <c r="X11" s="1">
        <v>1306413601.0899999</v>
      </c>
      <c r="Y11" s="12">
        <v>3.2955749999999999E-2</v>
      </c>
      <c r="Z11" s="5">
        <v>28272924969.889999</v>
      </c>
      <c r="AA11" s="3">
        <v>4.4033578362803617E-2</v>
      </c>
      <c r="AB11" s="11"/>
    </row>
    <row r="12" spans="1:28">
      <c r="A12" s="22" t="s">
        <v>25</v>
      </c>
      <c r="B12" s="10">
        <v>228001029.22999999</v>
      </c>
      <c r="C12" s="13">
        <v>4.684754E-2</v>
      </c>
      <c r="D12" s="10">
        <v>5637888109.6999998</v>
      </c>
      <c r="E12" s="2">
        <v>4.2494490000000003E-2</v>
      </c>
      <c r="F12" s="1">
        <v>44362343.899999999</v>
      </c>
      <c r="G12" s="2">
        <v>1.8813079999999999E-2</v>
      </c>
      <c r="H12" s="10">
        <v>13552375193.549999</v>
      </c>
      <c r="I12" s="2">
        <v>6.8639259378927966E-2</v>
      </c>
      <c r="J12" s="10">
        <v>4061259404.54</v>
      </c>
      <c r="K12" s="2">
        <v>4.098943E-2</v>
      </c>
      <c r="L12" s="10">
        <v>0</v>
      </c>
      <c r="M12" s="2">
        <v>0</v>
      </c>
      <c r="N12" s="4">
        <v>4330190947.9799995</v>
      </c>
      <c r="O12" s="2">
        <v>3.5493900906079005E-2</v>
      </c>
      <c r="P12" s="5">
        <v>27854077028.899998</v>
      </c>
      <c r="Q12" s="3">
        <v>4.9382314770482529E-2</v>
      </c>
      <c r="R12" s="1">
        <v>429430645.01999998</v>
      </c>
      <c r="S12" s="2">
        <v>2.7520570000000001E-2</v>
      </c>
      <c r="T12" s="10">
        <v>0</v>
      </c>
      <c r="U12" s="2" t="s">
        <v>21</v>
      </c>
      <c r="V12" s="5">
        <v>429430645.01999998</v>
      </c>
      <c r="W12" s="3">
        <v>1.1187347492613913E-2</v>
      </c>
      <c r="X12" s="1">
        <v>758895396.65999997</v>
      </c>
      <c r="Y12" s="12">
        <v>1.914399E-2</v>
      </c>
      <c r="Z12" s="5">
        <v>29042403070.579998</v>
      </c>
      <c r="AA12" s="3">
        <v>4.5231999618520126E-2</v>
      </c>
      <c r="AB12" s="11"/>
    </row>
    <row r="13" spans="1:28">
      <c r="A13" s="23" t="s">
        <v>26</v>
      </c>
      <c r="B13" s="5">
        <v>4866872922.039999</v>
      </c>
      <c r="C13" s="3">
        <v>1</v>
      </c>
      <c r="D13" s="5">
        <v>132673387143.06</v>
      </c>
      <c r="E13" s="3">
        <v>1</v>
      </c>
      <c r="F13" s="5">
        <v>2358058099.9099998</v>
      </c>
      <c r="G13" s="3">
        <v>1</v>
      </c>
      <c r="H13" s="5">
        <v>197443493944.66995</v>
      </c>
      <c r="I13" s="3">
        <v>0.99999999999999989</v>
      </c>
      <c r="J13" s="5">
        <v>99080651334.809998</v>
      </c>
      <c r="K13" s="3">
        <v>1</v>
      </c>
      <c r="L13" s="5">
        <v>5629010046.21</v>
      </c>
      <c r="M13" s="3">
        <v>1.0000000099999999</v>
      </c>
      <c r="N13" s="5">
        <v>121998169754.24001</v>
      </c>
      <c r="O13" s="3">
        <v>0.99999999999999989</v>
      </c>
      <c r="P13" s="5">
        <v>564049643244.93994</v>
      </c>
      <c r="Q13" s="3">
        <v>1</v>
      </c>
      <c r="R13" s="5">
        <v>15603987707.390001</v>
      </c>
      <c r="S13" s="3">
        <v>1.0000000099999999</v>
      </c>
      <c r="T13" s="5">
        <v>22781397684.77</v>
      </c>
      <c r="U13" s="3">
        <v>0.99999999999999989</v>
      </c>
      <c r="V13" s="5">
        <v>38385385392.160004</v>
      </c>
      <c r="W13" s="3">
        <v>1</v>
      </c>
      <c r="X13" s="5">
        <v>39641450747.389999</v>
      </c>
      <c r="Y13" s="3">
        <v>1.0000000099999999</v>
      </c>
      <c r="Z13" s="5">
        <v>642076479384.48999</v>
      </c>
      <c r="AA13" s="3">
        <v>1</v>
      </c>
    </row>
    <row r="14" spans="1:28">
      <c r="B14" s="11"/>
      <c r="F14" s="11"/>
      <c r="H14" s="11"/>
      <c r="J14" s="11"/>
      <c r="L14" s="11"/>
      <c r="N14" s="11"/>
      <c r="P14" s="11"/>
      <c r="R14" s="11"/>
      <c r="T14" s="11"/>
      <c r="V14" s="11"/>
      <c r="X14" s="11"/>
      <c r="Z14" s="11"/>
    </row>
    <row r="15" spans="1:28">
      <c r="A15" s="9" t="s">
        <v>27</v>
      </c>
      <c r="P15" s="11"/>
      <c r="R15" s="11"/>
      <c r="T15" s="11"/>
      <c r="Z15" s="11"/>
    </row>
    <row r="16" spans="1:28">
      <c r="A16" s="9" t="s">
        <v>28</v>
      </c>
      <c r="P16" s="11"/>
    </row>
    <row r="17" spans="1:10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37" sqref="F37"/>
    </sheetView>
  </sheetViews>
  <sheetFormatPr baseColWidth="10" defaultColWidth="9.1796875" defaultRowHeight="14.5"/>
  <cols>
    <col min="1" max="1" width="13.81640625" style="7" customWidth="1"/>
    <col min="2" max="2" width="17.26953125" style="7" customWidth="1"/>
    <col min="3" max="3" width="9.453125" style="8" bestFit="1" customWidth="1"/>
    <col min="4" max="4" width="18.81640625" style="8" bestFit="1" customWidth="1"/>
    <col min="5" max="5" width="10.453125" style="8" customWidth="1"/>
    <col min="6" max="6" width="18.81640625" style="7" customWidth="1"/>
    <col min="7" max="7" width="8.81640625" style="8" customWidth="1"/>
    <col min="8" max="8" width="19.453125" style="7" customWidth="1"/>
    <col min="9" max="9" width="8.81640625" style="8" customWidth="1"/>
    <col min="10" max="10" width="17.81640625" style="7" bestFit="1" customWidth="1"/>
    <col min="11" max="11" width="8.81640625" style="7" customWidth="1"/>
    <col min="12" max="12" width="17.81640625" style="7" customWidth="1"/>
    <col min="13" max="13" width="8.81640625" style="7" customWidth="1"/>
    <col min="14" max="14" width="17.81640625" style="7" customWidth="1"/>
    <col min="15" max="15" width="8.81640625" style="7" customWidth="1"/>
    <col min="16" max="16" width="18.81640625" style="7" bestFit="1" customWidth="1"/>
    <col min="17" max="17" width="9.453125" style="7" bestFit="1" customWidth="1"/>
    <col min="18" max="18" width="17.81640625" style="7" bestFit="1" customWidth="1"/>
    <col min="19" max="19" width="10.54296875" style="7" customWidth="1"/>
    <col min="20" max="20" width="19" style="7" bestFit="1" customWidth="1"/>
    <col min="21" max="21" width="9.1796875" style="7" customWidth="1"/>
    <col min="22" max="22" width="19" style="7" bestFit="1" customWidth="1"/>
    <col min="23" max="23" width="9.453125" style="7" customWidth="1"/>
    <col min="24" max="24" width="17.81640625" style="7" bestFit="1" customWidth="1"/>
    <col min="25" max="25" width="8.81640625" style="7" customWidth="1"/>
    <col min="26" max="26" width="17.26953125" style="7" customWidth="1"/>
    <col min="27" max="27" width="9.453125" style="7" bestFit="1" customWidth="1"/>
    <col min="28" max="28" width="23" style="7" customWidth="1"/>
    <col min="29" max="16384" width="9.1796875" style="7"/>
  </cols>
  <sheetData>
    <row r="1" spans="1:28" customFormat="1" ht="18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8" customFormat="1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8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0">
        <v>7066130.4100000001</v>
      </c>
      <c r="C6" s="13">
        <v>1.1498299999999999E-3</v>
      </c>
      <c r="D6" s="1">
        <v>5343125338.2299995</v>
      </c>
      <c r="E6" s="2">
        <v>3.6073670000000002E-2</v>
      </c>
      <c r="F6" s="1">
        <v>77850485.209999993</v>
      </c>
      <c r="G6" s="2">
        <v>2.7457430000000001E-2</v>
      </c>
      <c r="H6" s="1">
        <v>5167675272.0900002</v>
      </c>
      <c r="I6" s="2">
        <v>2.3328049999999999E-2</v>
      </c>
      <c r="J6" s="1">
        <v>9513762614.8799992</v>
      </c>
      <c r="K6" s="2">
        <v>8.6319179999999995E-2</v>
      </c>
      <c r="L6" s="1">
        <v>1137423857.6199999</v>
      </c>
      <c r="M6" s="2">
        <v>0.18539527</v>
      </c>
      <c r="N6" s="1">
        <v>6711708003.8199997</v>
      </c>
      <c r="O6" s="2">
        <v>4.9116130000000001E-2</v>
      </c>
      <c r="P6" s="5">
        <f>+B6+D6+F6+H6+J6+L6+N6</f>
        <v>27958611702.259998</v>
      </c>
      <c r="Q6" s="3">
        <f>+P6/$P$13</f>
        <v>4.4264874589831069E-2</v>
      </c>
      <c r="R6" s="1">
        <v>1023270227.02</v>
      </c>
      <c r="S6" s="16">
        <v>6.0365870000000002E-2</v>
      </c>
      <c r="T6" s="1">
        <v>1684442812.6300001</v>
      </c>
      <c r="U6" s="16">
        <v>7.0815009999999998E-2</v>
      </c>
      <c r="V6" s="5">
        <f>R6+T6</f>
        <v>2707713039.6500001</v>
      </c>
      <c r="W6" s="3">
        <f>V6/$V$13</f>
        <v>6.6467072496278645E-2</v>
      </c>
      <c r="X6" s="1">
        <v>3400093886.8699999</v>
      </c>
      <c r="Y6" s="3">
        <v>7.6424190000000003E-2</v>
      </c>
      <c r="Z6" s="5">
        <f>P6+V6+X6</f>
        <v>34066418628.779999</v>
      </c>
      <c r="AA6" s="3">
        <f>Z6/$Z$13</f>
        <v>4.7522504400785148E-2</v>
      </c>
      <c r="AB6" s="11"/>
    </row>
    <row r="7" spans="1:28">
      <c r="A7" s="22" t="s">
        <v>19</v>
      </c>
      <c r="B7" s="1">
        <v>175231691.19999999</v>
      </c>
      <c r="C7" s="13">
        <v>2.8514359999999999E-2</v>
      </c>
      <c r="D7" s="10">
        <v>80123824.780000001</v>
      </c>
      <c r="E7" s="10">
        <v>5.4095E-4</v>
      </c>
      <c r="F7" s="1">
        <v>227197528.52000001</v>
      </c>
      <c r="G7" s="2">
        <v>8.0131289999999994E-2</v>
      </c>
      <c r="H7" s="1">
        <v>818457612.84000003</v>
      </c>
      <c r="I7" s="2">
        <v>3.6947E-3</v>
      </c>
      <c r="J7" s="1">
        <v>704898593.47000003</v>
      </c>
      <c r="K7" s="2">
        <v>6.3956100000000004E-3</v>
      </c>
      <c r="L7" s="10">
        <v>0</v>
      </c>
      <c r="M7" s="10">
        <v>0</v>
      </c>
      <c r="N7" s="1">
        <v>121677315.67</v>
      </c>
      <c r="O7" s="2">
        <v>8.9043E-4</v>
      </c>
      <c r="P7" s="5">
        <f t="shared" ref="P7:P12" si="0">+B7+D7+F7+H7+J7+L7+N7</f>
        <v>2127586566.4800003</v>
      </c>
      <c r="Q7" s="3">
        <f t="shared" ref="Q7:Q12" si="1">+P7/$P$13</f>
        <v>3.3684559715328704E-3</v>
      </c>
      <c r="R7" s="1">
        <v>381880378.89999998</v>
      </c>
      <c r="S7" s="16">
        <v>2.2528300000000001E-2</v>
      </c>
      <c r="T7" s="1">
        <v>1015884764.4299999</v>
      </c>
      <c r="U7" s="16">
        <v>4.2708419999999997E-2</v>
      </c>
      <c r="V7" s="5">
        <f t="shared" ref="V7:V12" si="2">R7+T7</f>
        <v>1397765143.3299999</v>
      </c>
      <c r="W7" s="3">
        <f t="shared" ref="W7:W12" si="3">V7/$V$13</f>
        <v>3.4311374859167278E-2</v>
      </c>
      <c r="X7" s="1">
        <v>431635647.60000002</v>
      </c>
      <c r="Y7" s="3">
        <v>9.7019099999999994E-3</v>
      </c>
      <c r="Z7" s="5">
        <f t="shared" ref="Z7" si="4">P7+V7+X7</f>
        <v>3956987357.4100003</v>
      </c>
      <c r="AA7" s="3">
        <f t="shared" ref="AA7:AA12" si="5">Z7/$Z$13</f>
        <v>5.5199799883719775E-3</v>
      </c>
      <c r="AB7" s="11"/>
    </row>
    <row r="8" spans="1:28" hidden="1">
      <c r="A8" s="22" t="s">
        <v>20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8">
        <f t="shared" si="0"/>
        <v>0</v>
      </c>
      <c r="Q8" s="18">
        <f t="shared" si="1"/>
        <v>0</v>
      </c>
      <c r="R8" s="10">
        <v>0</v>
      </c>
      <c r="S8" s="10">
        <v>0</v>
      </c>
      <c r="T8" s="10">
        <v>0</v>
      </c>
      <c r="U8" s="10">
        <v>0</v>
      </c>
      <c r="V8" s="5" t="s">
        <v>21</v>
      </c>
      <c r="W8" s="15">
        <v>0</v>
      </c>
      <c r="X8" s="10">
        <v>0</v>
      </c>
      <c r="Y8" s="15">
        <v>0</v>
      </c>
      <c r="Z8" s="5" t="s">
        <v>21</v>
      </c>
      <c r="AA8" s="15">
        <v>0</v>
      </c>
      <c r="AB8" s="11"/>
    </row>
    <row r="9" spans="1:28">
      <c r="A9" s="22" t="s">
        <v>22</v>
      </c>
      <c r="B9" s="1">
        <v>4931133476.0600004</v>
      </c>
      <c r="C9" s="16">
        <v>0.80241256999999999</v>
      </c>
      <c r="D9" s="1">
        <v>123602549411.52</v>
      </c>
      <c r="E9" s="16">
        <v>0.83449249000000003</v>
      </c>
      <c r="F9" s="1">
        <v>1716996071.8399999</v>
      </c>
      <c r="G9" s="16">
        <v>0.60557483000000001</v>
      </c>
      <c r="H9" s="1">
        <v>164896575134.51001</v>
      </c>
      <c r="I9" s="2">
        <v>0.74438013999999997</v>
      </c>
      <c r="J9" s="1">
        <v>82435792707.850006</v>
      </c>
      <c r="K9" s="16">
        <v>0.74794700000000003</v>
      </c>
      <c r="L9" s="1">
        <v>4948826475.04</v>
      </c>
      <c r="M9" s="16">
        <v>0.80663775000000004</v>
      </c>
      <c r="N9" s="1">
        <v>105613963221.61</v>
      </c>
      <c r="O9" s="2">
        <v>0.77288064999999995</v>
      </c>
      <c r="P9" s="5">
        <f t="shared" si="0"/>
        <v>488145836498.42999</v>
      </c>
      <c r="Q9" s="3">
        <f t="shared" si="1"/>
        <v>0.77284646549186675</v>
      </c>
      <c r="R9" s="1">
        <v>13591427647.27</v>
      </c>
      <c r="S9" s="16">
        <v>0.80180026000000004</v>
      </c>
      <c r="T9" s="1">
        <v>18651954646.400002</v>
      </c>
      <c r="U9" s="16">
        <v>0.78413964999999997</v>
      </c>
      <c r="V9" s="5">
        <f t="shared" si="2"/>
        <v>32243382293.670002</v>
      </c>
      <c r="W9" s="3">
        <f t="shared" si="3"/>
        <v>0.7914883139594483</v>
      </c>
      <c r="X9" s="10">
        <v>33818265905.740002</v>
      </c>
      <c r="Y9" s="3">
        <v>0.76013595</v>
      </c>
      <c r="Z9" s="5">
        <f>P9+V9+X9</f>
        <v>554207484697.83997</v>
      </c>
      <c r="AA9" s="3">
        <f t="shared" si="5"/>
        <v>0.77311700761672852</v>
      </c>
      <c r="AB9" s="11"/>
    </row>
    <row r="10" spans="1:28">
      <c r="A10" s="22" t="s">
        <v>23</v>
      </c>
      <c r="B10" s="1">
        <v>45109183.420000002</v>
      </c>
      <c r="C10" s="16">
        <v>7.3403399999999999E-3</v>
      </c>
      <c r="D10" s="1">
        <v>9430812161.2299995</v>
      </c>
      <c r="E10" s="16">
        <v>6.3671359999999996E-2</v>
      </c>
      <c r="F10" s="1">
        <v>23605033.629999999</v>
      </c>
      <c r="G10" s="16">
        <v>8.3253600000000004E-3</v>
      </c>
      <c r="H10" s="1">
        <v>19838474832.419998</v>
      </c>
      <c r="I10" s="2">
        <v>8.9555326479293235E-2</v>
      </c>
      <c r="J10" s="1">
        <v>8287395886.5</v>
      </c>
      <c r="K10" s="16">
        <v>7.5192250000000002E-2</v>
      </c>
      <c r="L10" s="10">
        <v>0</v>
      </c>
      <c r="M10" s="10">
        <v>0</v>
      </c>
      <c r="N10" s="1">
        <v>13011194413.91</v>
      </c>
      <c r="O10" s="2">
        <v>9.5215629999999996E-2</v>
      </c>
      <c r="P10" s="5">
        <f>+B10+D10+F10+H10+J10+L10+N10</f>
        <v>50636591511.110001</v>
      </c>
      <c r="Q10" s="3">
        <f t="shared" si="1"/>
        <v>8.0169301564948808E-2</v>
      </c>
      <c r="R10" s="1">
        <v>723113880.85000002</v>
      </c>
      <c r="S10" s="16">
        <v>4.2658719999999997E-2</v>
      </c>
      <c r="T10" s="1">
        <v>133592378.04000001</v>
      </c>
      <c r="U10" s="16">
        <v>5.6163100000000002E-3</v>
      </c>
      <c r="V10" s="5">
        <f t="shared" si="2"/>
        <v>856706258.88999999</v>
      </c>
      <c r="W10" s="3">
        <f t="shared" si="3"/>
        <v>2.1029834470575114E-2</v>
      </c>
      <c r="X10" s="10">
        <v>4647277423.1199999</v>
      </c>
      <c r="Y10" s="3">
        <v>0.10445724000000001</v>
      </c>
      <c r="Z10" s="5">
        <f t="shared" ref="Z10:Z12" si="6">P10+V10+X10</f>
        <v>56140575193.120003</v>
      </c>
      <c r="AA10" s="3">
        <f t="shared" si="5"/>
        <v>7.8315855879952254E-2</v>
      </c>
      <c r="AB10" s="11"/>
    </row>
    <row r="11" spans="1:28">
      <c r="A11" s="22" t="s">
        <v>24</v>
      </c>
      <c r="B11" s="1">
        <v>740527437.34000003</v>
      </c>
      <c r="C11" s="16">
        <v>0.12050141</v>
      </c>
      <c r="D11" s="1">
        <v>2477556464.3600001</v>
      </c>
      <c r="E11" s="16">
        <v>1.6727019999999999E-2</v>
      </c>
      <c r="F11" s="1">
        <v>608879673.38999999</v>
      </c>
      <c r="G11" s="16">
        <v>0.21474842999999999</v>
      </c>
      <c r="H11" s="1">
        <v>10025923042.48</v>
      </c>
      <c r="I11" s="2">
        <v>4.5259266093291603E-2</v>
      </c>
      <c r="J11" s="1">
        <v>4340092952.2299995</v>
      </c>
      <c r="K11" s="16">
        <v>3.9378030000000001E-2</v>
      </c>
      <c r="L11" s="1">
        <v>48878422.100000001</v>
      </c>
      <c r="M11" s="16">
        <v>7.9669800000000002E-3</v>
      </c>
      <c r="N11" s="1">
        <v>4348367219.3800001</v>
      </c>
      <c r="O11" s="2">
        <v>3.1821259999999997E-2</v>
      </c>
      <c r="P11" s="5">
        <f t="shared" si="0"/>
        <v>22590225211.279999</v>
      </c>
      <c r="Q11" s="3">
        <f t="shared" si="1"/>
        <v>3.576549138355533E-2</v>
      </c>
      <c r="R11" s="1">
        <v>828219891.15999997</v>
      </c>
      <c r="S11" s="16">
        <v>4.885925E-2</v>
      </c>
      <c r="T11" s="1">
        <v>2300647037.5799999</v>
      </c>
      <c r="U11" s="16">
        <v>9.6720619999999993E-2</v>
      </c>
      <c r="V11" s="5">
        <f t="shared" si="2"/>
        <v>3128866928.7399998</v>
      </c>
      <c r="W11" s="3">
        <f t="shared" si="3"/>
        <v>7.6805267743827135E-2</v>
      </c>
      <c r="X11" s="10">
        <v>1338673232.77</v>
      </c>
      <c r="Y11" s="3">
        <v>3.008947E-2</v>
      </c>
      <c r="Z11" s="5">
        <f t="shared" si="6"/>
        <v>27057765372.789997</v>
      </c>
      <c r="AA11" s="3">
        <f t="shared" si="5"/>
        <v>3.7745463883823417E-2</v>
      </c>
      <c r="AB11" s="11"/>
    </row>
    <row r="12" spans="1:28">
      <c r="A12" s="22" t="s">
        <v>25</v>
      </c>
      <c r="B12" s="1">
        <v>246316226.02000001</v>
      </c>
      <c r="C12" s="16">
        <v>4.0081499999999999E-2</v>
      </c>
      <c r="D12" s="1">
        <v>7182862801.0699997</v>
      </c>
      <c r="E12" s="16">
        <v>4.8494509999999998E-2</v>
      </c>
      <c r="F12" s="1">
        <v>180787299.47</v>
      </c>
      <c r="G12" s="16">
        <v>6.3762659999999999E-2</v>
      </c>
      <c r="H12" s="1">
        <v>20774891873.23</v>
      </c>
      <c r="I12" s="2">
        <v>9.3782519999999994E-2</v>
      </c>
      <c r="J12" s="1">
        <v>4934144983.4499998</v>
      </c>
      <c r="K12" s="16">
        <v>4.4767920000000003E-2</v>
      </c>
      <c r="L12" s="10">
        <v>0</v>
      </c>
      <c r="M12" s="10">
        <v>0</v>
      </c>
      <c r="N12" s="1">
        <v>6842859523.9799995</v>
      </c>
      <c r="O12" s="2">
        <v>5.0075895035054885E-2</v>
      </c>
      <c r="P12" s="5">
        <f t="shared" si="0"/>
        <v>40161862707.220001</v>
      </c>
      <c r="Q12" s="3">
        <f t="shared" si="1"/>
        <v>6.3585410998265104E-2</v>
      </c>
      <c r="R12" s="1">
        <v>403226924</v>
      </c>
      <c r="S12" s="16">
        <v>2.3787599999999999E-2</v>
      </c>
      <c r="T12" s="10">
        <v>0</v>
      </c>
      <c r="U12" s="10">
        <v>0</v>
      </c>
      <c r="V12" s="5">
        <f t="shared" si="2"/>
        <v>403226924</v>
      </c>
      <c r="W12" s="3">
        <f t="shared" si="3"/>
        <v>9.8981364707036255E-3</v>
      </c>
      <c r="X12" s="1">
        <v>853813667.42999995</v>
      </c>
      <c r="Y12" s="3">
        <v>1.9191239999999998E-2</v>
      </c>
      <c r="Z12" s="5">
        <f t="shared" si="6"/>
        <v>41418903298.650002</v>
      </c>
      <c r="AA12" s="3">
        <f t="shared" si="5"/>
        <v>5.7779188230338493E-2</v>
      </c>
      <c r="AB12" s="11"/>
    </row>
    <row r="13" spans="1:28">
      <c r="A13" s="23" t="s">
        <v>26</v>
      </c>
      <c r="B13" s="5">
        <f>SUM(B6:B12)</f>
        <v>6145384144.4500008</v>
      </c>
      <c r="C13" s="14">
        <f t="shared" ref="C13:AA13" si="7">SUM(C6:C12)</f>
        <v>1.0000000099999999</v>
      </c>
      <c r="D13" s="5">
        <f t="shared" si="7"/>
        <v>148117030001.19</v>
      </c>
      <c r="E13" s="14">
        <f t="shared" si="7"/>
        <v>1</v>
      </c>
      <c r="F13" s="5">
        <f t="shared" si="7"/>
        <v>2835316092.0599999</v>
      </c>
      <c r="G13" s="14">
        <f t="shared" si="7"/>
        <v>0.99999999999999989</v>
      </c>
      <c r="H13" s="5">
        <f>SUM(H6:H12)</f>
        <v>221521997767.57001</v>
      </c>
      <c r="I13" s="14">
        <f t="shared" si="7"/>
        <v>1.0000000025725848</v>
      </c>
      <c r="J13" s="5">
        <f t="shared" si="7"/>
        <v>110216087738.38</v>
      </c>
      <c r="K13" s="14">
        <f t="shared" si="7"/>
        <v>0.99999998999999984</v>
      </c>
      <c r="L13" s="5">
        <f t="shared" si="7"/>
        <v>6135128754.7600002</v>
      </c>
      <c r="M13" s="14">
        <f t="shared" si="7"/>
        <v>1</v>
      </c>
      <c r="N13" s="5">
        <f t="shared" si="7"/>
        <v>136649769698.37001</v>
      </c>
      <c r="O13" s="14">
        <f t="shared" si="7"/>
        <v>0.99999999503505488</v>
      </c>
      <c r="P13" s="5">
        <f t="shared" si="7"/>
        <v>631620714196.78003</v>
      </c>
      <c r="Q13" s="14">
        <f t="shared" si="7"/>
        <v>1</v>
      </c>
      <c r="R13" s="5">
        <f t="shared" si="7"/>
        <v>16951138949.200001</v>
      </c>
      <c r="S13" s="14">
        <f t="shared" si="7"/>
        <v>1</v>
      </c>
      <c r="T13" s="5">
        <f t="shared" si="7"/>
        <v>23786521639.080002</v>
      </c>
      <c r="U13" s="14">
        <f t="shared" si="7"/>
        <v>1.0000000099999999</v>
      </c>
      <c r="V13" s="5">
        <f t="shared" si="7"/>
        <v>40737660588.279999</v>
      </c>
      <c r="W13" s="14">
        <f t="shared" si="7"/>
        <v>1.0000000000000002</v>
      </c>
      <c r="X13" s="5">
        <f>SUM(X6:X12)</f>
        <v>44489759763.529999</v>
      </c>
      <c r="Y13" s="14">
        <f t="shared" si="7"/>
        <v>1</v>
      </c>
      <c r="Z13" s="5">
        <f>SUM(Z6:Z12)</f>
        <v>716848134548.59009</v>
      </c>
      <c r="AA13" s="14">
        <f t="shared" si="7"/>
        <v>0.99999999999999978</v>
      </c>
    </row>
    <row r="14" spans="1:28">
      <c r="B14" s="11"/>
      <c r="F14" s="11"/>
      <c r="H14" s="11"/>
      <c r="J14" s="11"/>
      <c r="L14" s="11"/>
      <c r="N14" s="11"/>
      <c r="P14" s="11"/>
      <c r="R14" s="11"/>
      <c r="T14" s="11"/>
      <c r="V14" s="11"/>
      <c r="X14" s="11"/>
      <c r="Z14" s="11"/>
    </row>
    <row r="15" spans="1:28">
      <c r="A15" s="9" t="s">
        <v>27</v>
      </c>
      <c r="P15" s="11"/>
      <c r="R15" s="11"/>
      <c r="T15" s="11"/>
      <c r="Z15" s="11"/>
    </row>
    <row r="16" spans="1:28">
      <c r="A16" s="9" t="s">
        <v>28</v>
      </c>
      <c r="P16" s="11"/>
    </row>
    <row r="17" spans="1:26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26">
      <c r="B18" s="11"/>
      <c r="D18" s="19"/>
      <c r="F18" s="11"/>
      <c r="H18" s="11"/>
      <c r="J18" s="11"/>
      <c r="L18" s="11"/>
      <c r="N18" s="11"/>
      <c r="P18" s="11"/>
      <c r="R18" s="11"/>
      <c r="T18" s="11"/>
      <c r="V18" s="11"/>
      <c r="X18" s="11"/>
      <c r="Z18" s="11"/>
    </row>
    <row r="27" spans="1:26">
      <c r="H27" s="17"/>
    </row>
    <row r="28" spans="1:26">
      <c r="H28" s="17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:E7"/>
    </sheetView>
  </sheetViews>
  <sheetFormatPr baseColWidth="10" defaultColWidth="9.1796875" defaultRowHeight="14.5"/>
  <cols>
    <col min="1" max="1" width="13.81640625" style="7" customWidth="1"/>
    <col min="2" max="2" width="17.26953125" style="7" customWidth="1"/>
    <col min="3" max="3" width="9.453125" style="8" bestFit="1" customWidth="1"/>
    <col min="4" max="4" width="18.81640625" style="8" bestFit="1" customWidth="1"/>
    <col min="5" max="5" width="10.453125" style="8" customWidth="1"/>
    <col min="6" max="6" width="18.81640625" style="7" customWidth="1"/>
    <col min="7" max="7" width="8.81640625" style="8" customWidth="1"/>
    <col min="8" max="8" width="19.453125" style="7" customWidth="1"/>
    <col min="9" max="9" width="8.81640625" style="8" customWidth="1"/>
    <col min="10" max="10" width="17.81640625" style="7" bestFit="1" customWidth="1"/>
    <col min="11" max="11" width="8.81640625" style="7" customWidth="1"/>
    <col min="12" max="12" width="17.81640625" style="7" customWidth="1"/>
    <col min="13" max="13" width="8.81640625" style="7" customWidth="1"/>
    <col min="14" max="14" width="17.81640625" style="7" customWidth="1"/>
    <col min="15" max="15" width="8.81640625" style="7" customWidth="1"/>
    <col min="16" max="16" width="18.81640625" style="7" bestFit="1" customWidth="1"/>
    <col min="17" max="17" width="9.453125" style="7" bestFit="1" customWidth="1"/>
    <col min="18" max="18" width="17.81640625" style="7" bestFit="1" customWidth="1"/>
    <col min="19" max="19" width="10.54296875" style="7" customWidth="1"/>
    <col min="20" max="20" width="19" style="7" bestFit="1" customWidth="1"/>
    <col min="21" max="21" width="9.1796875" style="7" customWidth="1"/>
    <col min="22" max="22" width="19" style="7" bestFit="1" customWidth="1"/>
    <col min="23" max="23" width="9.453125" style="7" customWidth="1"/>
    <col min="24" max="24" width="17.81640625" style="7" bestFit="1" customWidth="1"/>
    <col min="25" max="25" width="8.81640625" style="7" customWidth="1"/>
    <col min="26" max="26" width="18.54296875" style="7" customWidth="1"/>
    <col min="27" max="27" width="9.453125" style="7" bestFit="1" customWidth="1"/>
    <col min="28" max="28" width="23" style="7" customWidth="1"/>
    <col min="29" max="16384" width="9.1796875" style="7"/>
  </cols>
  <sheetData>
    <row r="1" spans="1:28" customFormat="1" ht="18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8" customFormat="1">
      <c r="A2" s="35" t="s">
        <v>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8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0">
        <v>7100542.1600000001</v>
      </c>
      <c r="C6" s="13">
        <v>1.1261299999999999E-3</v>
      </c>
      <c r="D6" s="1">
        <v>4965832177.3999996</v>
      </c>
      <c r="E6" s="2">
        <v>3.3018789999999999E-2</v>
      </c>
      <c r="F6" s="1">
        <v>164620917.40000001</v>
      </c>
      <c r="G6" s="2">
        <v>5.6318609999999998E-2</v>
      </c>
      <c r="H6" s="1">
        <v>3713582083.0100002</v>
      </c>
      <c r="I6" s="2">
        <v>1.656691486884846E-2</v>
      </c>
      <c r="J6" s="1">
        <v>7046117501.1599998</v>
      </c>
      <c r="K6" s="2">
        <v>6.3474340000000004E-2</v>
      </c>
      <c r="L6" s="1">
        <v>1027057123.38</v>
      </c>
      <c r="M6" s="2">
        <v>0.16631114</v>
      </c>
      <c r="N6" s="1">
        <v>7569354777.4300003</v>
      </c>
      <c r="O6" s="2">
        <v>5.4753081996096076E-2</v>
      </c>
      <c r="P6" s="5">
        <f>+B6+D6+F6+H6+J6+L6+N6</f>
        <v>24493665121.939999</v>
      </c>
      <c r="Q6" s="3">
        <f>+P6/$P$13</f>
        <v>3.8318867654029587E-2</v>
      </c>
      <c r="R6" s="1">
        <v>1276506025.1199999</v>
      </c>
      <c r="S6" s="16">
        <v>7.4729390000000007E-2</v>
      </c>
      <c r="T6" s="1">
        <v>1242295979.9400001</v>
      </c>
      <c r="U6" s="16">
        <v>5.2118890000000001E-2</v>
      </c>
      <c r="V6" s="5">
        <f>R6+T6</f>
        <v>2518802005.0599999</v>
      </c>
      <c r="W6" s="3">
        <f>V6/$V$13</f>
        <v>6.1558024705153057E-2</v>
      </c>
      <c r="X6" s="1">
        <v>4041569386.27</v>
      </c>
      <c r="Y6" s="3">
        <v>8.9724659999999998E-2</v>
      </c>
      <c r="Z6" s="5">
        <f>P6+V6+X6</f>
        <v>31054036513.27</v>
      </c>
      <c r="AA6" s="3">
        <f>Z6/$Z$13</f>
        <v>4.2823227696731817E-2</v>
      </c>
      <c r="AB6" s="11"/>
    </row>
    <row r="7" spans="1:28">
      <c r="A7" s="22" t="s">
        <v>19</v>
      </c>
      <c r="B7" s="1">
        <v>222006281.5</v>
      </c>
      <c r="C7" s="13">
        <v>3.520972E-2</v>
      </c>
      <c r="D7" s="10">
        <v>0</v>
      </c>
      <c r="E7" s="10">
        <v>0</v>
      </c>
      <c r="F7" s="1">
        <v>112441397.48999999</v>
      </c>
      <c r="G7" s="2">
        <v>3.8467429999999997E-2</v>
      </c>
      <c r="H7" s="1">
        <v>423517448.47000003</v>
      </c>
      <c r="I7" s="2">
        <v>1.8893826384974808E-3</v>
      </c>
      <c r="J7" s="1">
        <v>163442873.12</v>
      </c>
      <c r="K7" s="2">
        <v>1.47236E-3</v>
      </c>
      <c r="L7" s="10">
        <v>0</v>
      </c>
      <c r="M7" s="10">
        <v>0</v>
      </c>
      <c r="N7" s="1">
        <v>127061939.14</v>
      </c>
      <c r="O7" s="2">
        <v>9.1910512545396756E-4</v>
      </c>
      <c r="P7" s="5">
        <f t="shared" ref="P7:P12" si="0">+B7+D7+F7+H7+J7+L7+N7</f>
        <v>1048469939.72</v>
      </c>
      <c r="Q7" s="3">
        <f t="shared" ref="Q7:Q12" si="1">+P7/$P$13</f>
        <v>1.6402682350454597E-3</v>
      </c>
      <c r="R7" s="1">
        <v>186664598.11000001</v>
      </c>
      <c r="S7" s="16">
        <v>1.092774E-2</v>
      </c>
      <c r="T7" s="1">
        <v>968924945.32000005</v>
      </c>
      <c r="U7" s="16">
        <v>4.0649970000000001E-2</v>
      </c>
      <c r="V7" s="5">
        <f t="shared" ref="V7:V12" si="2">R7+T7</f>
        <v>1155589543.4300001</v>
      </c>
      <c r="W7" s="3">
        <f t="shared" ref="W7:W12" si="3">V7/$V$13</f>
        <v>2.8241921961542179E-2</v>
      </c>
      <c r="X7" s="1">
        <v>224777102.88</v>
      </c>
      <c r="Y7" s="3">
        <v>4.9901499999999996E-3</v>
      </c>
      <c r="Z7" s="5">
        <f t="shared" ref="Z7" si="4">P7+V7+X7</f>
        <v>2428836586.0300002</v>
      </c>
      <c r="AA7" s="3">
        <f t="shared" ref="AA7:AA12" si="5">Z7/$Z$13</f>
        <v>3.3493430754893867E-3</v>
      </c>
      <c r="AB7" s="11"/>
    </row>
    <row r="8" spans="1:28" hidden="1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8">
        <f t="shared" si="0"/>
        <v>0</v>
      </c>
      <c r="Q8" s="18">
        <f t="shared" si="1"/>
        <v>0</v>
      </c>
      <c r="R8" s="10"/>
      <c r="S8" s="10"/>
      <c r="T8" s="10"/>
      <c r="U8" s="10"/>
      <c r="V8" s="5" t="s">
        <v>21</v>
      </c>
      <c r="W8" s="15">
        <v>0</v>
      </c>
      <c r="X8" s="10"/>
      <c r="Y8" s="15"/>
      <c r="Z8" s="5" t="s">
        <v>21</v>
      </c>
      <c r="AA8" s="15">
        <v>0</v>
      </c>
      <c r="AB8" s="11"/>
    </row>
    <row r="9" spans="1:28">
      <c r="A9" s="22" t="s">
        <v>22</v>
      </c>
      <c r="B9" s="1">
        <v>4790285239.8199997</v>
      </c>
      <c r="C9" s="16">
        <v>0.75972887</v>
      </c>
      <c r="D9" s="1">
        <v>126052463544.47</v>
      </c>
      <c r="E9" s="16">
        <v>0.83814745000000002</v>
      </c>
      <c r="F9" s="1">
        <v>1661816831.22</v>
      </c>
      <c r="G9" s="16">
        <v>0.56852566000000004</v>
      </c>
      <c r="H9" s="1">
        <v>169456700551.60999</v>
      </c>
      <c r="I9" s="2">
        <v>0.75597486988061513</v>
      </c>
      <c r="J9" s="1">
        <v>85630267975.990005</v>
      </c>
      <c r="K9" s="16">
        <v>0.77139287999999995</v>
      </c>
      <c r="L9" s="1">
        <v>5100858435.1401072</v>
      </c>
      <c r="M9" s="16">
        <v>0.82609111999999996</v>
      </c>
      <c r="N9" s="1">
        <v>106356561618.52</v>
      </c>
      <c r="O9" s="2">
        <v>0.76933235531322974</v>
      </c>
      <c r="P9" s="5">
        <f t="shared" si="0"/>
        <v>499048954196.77014</v>
      </c>
      <c r="Q9" s="3">
        <f t="shared" si="1"/>
        <v>0.78073210903902845</v>
      </c>
      <c r="R9" s="1">
        <v>13677006004.200001</v>
      </c>
      <c r="S9" s="16">
        <v>0.80068114000000001</v>
      </c>
      <c r="T9" s="1">
        <v>19208838892.040001</v>
      </c>
      <c r="U9" s="16">
        <v>0.80588148999999998</v>
      </c>
      <c r="V9" s="5">
        <f t="shared" si="2"/>
        <v>32885844896.240002</v>
      </c>
      <c r="W9" s="3">
        <f t="shared" si="3"/>
        <v>0.8037105133733411</v>
      </c>
      <c r="X9" s="10">
        <v>33954621315.970001</v>
      </c>
      <c r="Y9" s="3">
        <v>0.75380784999999995</v>
      </c>
      <c r="Z9" s="5">
        <f>P9+V9+X9</f>
        <v>565889420408.9801</v>
      </c>
      <c r="AA9" s="3">
        <f t="shared" si="5"/>
        <v>0.7803562506597177</v>
      </c>
      <c r="AB9" s="11"/>
    </row>
    <row r="10" spans="1:28">
      <c r="A10" s="22" t="s">
        <v>23</v>
      </c>
      <c r="B10" s="1">
        <v>45287747.329999998</v>
      </c>
      <c r="C10" s="16">
        <v>7.1825400000000003E-3</v>
      </c>
      <c r="D10" s="1">
        <v>9382586457.9799995</v>
      </c>
      <c r="E10" s="16">
        <v>6.2386650000000002E-2</v>
      </c>
      <c r="F10" s="1">
        <v>22765818.510000002</v>
      </c>
      <c r="G10" s="16">
        <v>7.7884299999999998E-3</v>
      </c>
      <c r="H10" s="1">
        <v>19776999549.709999</v>
      </c>
      <c r="I10" s="2">
        <v>8.8228524528999236E-2</v>
      </c>
      <c r="J10" s="1">
        <v>8266248925.5900002</v>
      </c>
      <c r="K10" s="16">
        <v>7.4465790000000004E-2</v>
      </c>
      <c r="L10" s="10">
        <v>0</v>
      </c>
      <c r="M10" s="10">
        <v>0</v>
      </c>
      <c r="N10" s="1">
        <v>13015957959.51</v>
      </c>
      <c r="O10" s="2">
        <v>9.4151197079542753E-2</v>
      </c>
      <c r="P10" s="5">
        <f>+B10+D10+F10+H10+J10+L10+N10</f>
        <v>50509846458.629997</v>
      </c>
      <c r="Q10" s="3">
        <f t="shared" si="1"/>
        <v>7.9019620462594933E-2</v>
      </c>
      <c r="R10" s="1">
        <v>724462773.71000004</v>
      </c>
      <c r="S10" s="16">
        <v>4.2411600000000001E-2</v>
      </c>
      <c r="T10" s="1">
        <v>131895907.29000001</v>
      </c>
      <c r="U10" s="16">
        <v>5.5335200000000001E-3</v>
      </c>
      <c r="V10" s="5">
        <f t="shared" si="2"/>
        <v>856358681</v>
      </c>
      <c r="W10" s="3">
        <f t="shared" si="3"/>
        <v>2.092889744234365E-2</v>
      </c>
      <c r="X10" s="10">
        <v>4648980303.4300003</v>
      </c>
      <c r="Y10" s="3">
        <v>0.10320944999999999</v>
      </c>
      <c r="Z10" s="5">
        <f t="shared" ref="Z10:Z12" si="6">P10+V10+X10</f>
        <v>56015185443.059998</v>
      </c>
      <c r="AA10" s="3">
        <f t="shared" si="5"/>
        <v>7.7244420050764817E-2</v>
      </c>
      <c r="AB10" s="11"/>
    </row>
    <row r="11" spans="1:28">
      <c r="A11" s="22" t="s">
        <v>24</v>
      </c>
      <c r="B11" s="1">
        <v>994578036.28999996</v>
      </c>
      <c r="C11" s="16">
        <v>0.15773792</v>
      </c>
      <c r="D11" s="1">
        <v>2477343570.98</v>
      </c>
      <c r="E11" s="16">
        <v>1.6472339999999999E-2</v>
      </c>
      <c r="F11" s="1">
        <v>729495022.90999997</v>
      </c>
      <c r="G11" s="16">
        <v>0.24956819999999999</v>
      </c>
      <c r="H11" s="1">
        <v>9948248838.5599995</v>
      </c>
      <c r="I11" s="2">
        <v>4.4380812896683788E-2</v>
      </c>
      <c r="J11" s="1">
        <v>4650366385.5900002</v>
      </c>
      <c r="K11" s="16">
        <v>4.189242E-2</v>
      </c>
      <c r="L11" s="1">
        <v>46919918.219999999</v>
      </c>
      <c r="M11" s="16">
        <v>7.5977299999999996E-3</v>
      </c>
      <c r="N11" s="1">
        <v>6500515414.7999992</v>
      </c>
      <c r="O11" s="2">
        <v>4.7021610690611115E-2</v>
      </c>
      <c r="P11" s="5">
        <f t="shared" si="0"/>
        <v>25347467187.350002</v>
      </c>
      <c r="Q11" s="3">
        <f t="shared" si="1"/>
        <v>3.9654589694169559E-2</v>
      </c>
      <c r="R11" s="1">
        <v>818469196.86000001</v>
      </c>
      <c r="S11" s="16">
        <v>4.7914930000000001E-2</v>
      </c>
      <c r="T11" s="1">
        <v>2283855342.8000002</v>
      </c>
      <c r="U11" s="16">
        <v>9.5816139999999994E-2</v>
      </c>
      <c r="V11" s="5">
        <f t="shared" si="2"/>
        <v>3102324539.6600003</v>
      </c>
      <c r="W11" s="3">
        <f t="shared" si="3"/>
        <v>7.5818968808246498E-2</v>
      </c>
      <c r="X11" s="10">
        <v>1316812196.1099999</v>
      </c>
      <c r="Y11" s="3">
        <v>2.9233820000000001E-2</v>
      </c>
      <c r="Z11" s="5">
        <f t="shared" si="6"/>
        <v>29766603923.120003</v>
      </c>
      <c r="AA11" s="3">
        <f t="shared" si="5"/>
        <v>4.1047870121924186E-2</v>
      </c>
      <c r="AB11" s="11"/>
    </row>
    <row r="12" spans="1:28">
      <c r="A12" s="22" t="s">
        <v>25</v>
      </c>
      <c r="B12" s="1">
        <v>245998406.81999999</v>
      </c>
      <c r="C12" s="16">
        <v>3.9014819999999999E-2</v>
      </c>
      <c r="D12" s="1">
        <v>7515911756.5600004</v>
      </c>
      <c r="E12" s="16">
        <v>4.9974770000000002E-2</v>
      </c>
      <c r="F12" s="1">
        <v>231888717.90000001</v>
      </c>
      <c r="G12" s="16">
        <v>7.9331659999999998E-2</v>
      </c>
      <c r="H12" s="1">
        <v>20837477496.720001</v>
      </c>
      <c r="I12" s="2">
        <v>9.2959495186355934E-2</v>
      </c>
      <c r="J12" s="1">
        <v>5250890821.0699997</v>
      </c>
      <c r="K12" s="16">
        <v>4.7302200000000003E-2</v>
      </c>
      <c r="L12" s="10">
        <v>0</v>
      </c>
      <c r="M12" s="10">
        <v>0</v>
      </c>
      <c r="N12" s="1">
        <v>4675821460.2399998</v>
      </c>
      <c r="O12" s="2">
        <v>3.3822649795066231E-2</v>
      </c>
      <c r="P12" s="5">
        <f t="shared" si="0"/>
        <v>38757988659.309998</v>
      </c>
      <c r="Q12" s="3">
        <f t="shared" si="1"/>
        <v>6.063454491513226E-2</v>
      </c>
      <c r="R12" s="1">
        <v>398605176</v>
      </c>
      <c r="S12" s="16">
        <v>2.33352E-2</v>
      </c>
      <c r="T12" s="10">
        <v>0</v>
      </c>
      <c r="U12" s="10">
        <v>0</v>
      </c>
      <c r="V12" s="5">
        <f t="shared" si="2"/>
        <v>398605176</v>
      </c>
      <c r="W12" s="3">
        <f t="shared" si="3"/>
        <v>9.741673709373351E-3</v>
      </c>
      <c r="X12" s="1">
        <v>857373050.28999996</v>
      </c>
      <c r="Y12" s="3">
        <v>1.903407E-2</v>
      </c>
      <c r="Z12" s="5">
        <f t="shared" si="6"/>
        <v>40013966885.599998</v>
      </c>
      <c r="AA12" s="3">
        <f t="shared" si="5"/>
        <v>5.5178888395372105E-2</v>
      </c>
      <c r="AB12" s="11"/>
    </row>
    <row r="13" spans="1:28">
      <c r="A13" s="23" t="s">
        <v>26</v>
      </c>
      <c r="B13" s="5">
        <f>SUM(B6:B12)</f>
        <v>6305256253.9199991</v>
      </c>
      <c r="C13" s="14">
        <f t="shared" ref="C13:AA13" si="7">SUM(C6:C12)</f>
        <v>0.99999999999999989</v>
      </c>
      <c r="D13" s="5">
        <f t="shared" si="7"/>
        <v>150394137507.39001</v>
      </c>
      <c r="E13" s="14">
        <f t="shared" si="7"/>
        <v>1</v>
      </c>
      <c r="F13" s="5">
        <f t="shared" si="7"/>
        <v>2923028705.4300003</v>
      </c>
      <c r="G13" s="14">
        <f t="shared" si="7"/>
        <v>0.99999999000000006</v>
      </c>
      <c r="H13" s="5">
        <f>SUM(H6:H12)</f>
        <v>224156525968.07999</v>
      </c>
      <c r="I13" s="14">
        <f t="shared" si="7"/>
        <v>1</v>
      </c>
      <c r="J13" s="5">
        <f t="shared" si="7"/>
        <v>111007334482.51999</v>
      </c>
      <c r="K13" s="14">
        <f t="shared" si="7"/>
        <v>0.99999998999999995</v>
      </c>
      <c r="L13" s="5">
        <f t="shared" si="7"/>
        <v>6174835476.7401075</v>
      </c>
      <c r="M13" s="14">
        <f t="shared" si="7"/>
        <v>0.99999998999999995</v>
      </c>
      <c r="N13" s="5">
        <f t="shared" si="7"/>
        <v>138245273169.64001</v>
      </c>
      <c r="O13" s="14">
        <f t="shared" si="7"/>
        <v>1</v>
      </c>
      <c r="P13" s="5">
        <f t="shared" si="7"/>
        <v>639206391563.71997</v>
      </c>
      <c r="Q13" s="14">
        <f t="shared" si="7"/>
        <v>1.0000000000000002</v>
      </c>
      <c r="R13" s="5">
        <f t="shared" si="7"/>
        <v>17081713774</v>
      </c>
      <c r="S13" s="14">
        <f t="shared" si="7"/>
        <v>1</v>
      </c>
      <c r="T13" s="5">
        <f t="shared" si="7"/>
        <v>23835811067.390003</v>
      </c>
      <c r="U13" s="14">
        <f t="shared" si="7"/>
        <v>1.0000000099999999</v>
      </c>
      <c r="V13" s="5">
        <f t="shared" si="7"/>
        <v>40917524841.390007</v>
      </c>
      <c r="W13" s="14">
        <f t="shared" si="7"/>
        <v>0.99999999999999978</v>
      </c>
      <c r="X13" s="5">
        <f>SUM(X6:X12)</f>
        <v>45044133354.950005</v>
      </c>
      <c r="Y13" s="14">
        <f t="shared" si="7"/>
        <v>1</v>
      </c>
      <c r="Z13" s="5">
        <f>SUM(Z6:Z12)</f>
        <v>725168049760.06006</v>
      </c>
      <c r="AA13" s="14">
        <f t="shared" si="7"/>
        <v>1</v>
      </c>
    </row>
    <row r="14" spans="1:28">
      <c r="B14" s="11"/>
      <c r="F14" s="11"/>
      <c r="H14" s="11"/>
      <c r="J14" s="11"/>
      <c r="L14" s="11"/>
      <c r="N14" s="11"/>
      <c r="P14" s="11"/>
      <c r="R14" s="11"/>
      <c r="T14" s="11"/>
      <c r="V14" s="11"/>
      <c r="X14" s="11"/>
      <c r="Z14" s="11"/>
    </row>
    <row r="15" spans="1:28">
      <c r="A15" s="9" t="s">
        <v>27</v>
      </c>
      <c r="P15" s="11"/>
      <c r="R15" s="11"/>
      <c r="T15" s="11"/>
      <c r="Z15" s="24"/>
      <c r="AA15" s="25"/>
    </row>
    <row r="16" spans="1:28">
      <c r="A16" s="9" t="s">
        <v>28</v>
      </c>
      <c r="L16" s="11"/>
      <c r="P16" s="11"/>
      <c r="Z16" s="26"/>
      <c r="AA16" s="25"/>
    </row>
    <row r="17" spans="1:27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Z17" s="25"/>
      <c r="AA17" s="25"/>
    </row>
    <row r="18" spans="1:27">
      <c r="B18" s="11"/>
      <c r="D18" s="19"/>
      <c r="F18" s="11"/>
      <c r="H18" s="11"/>
      <c r="J18" s="11"/>
      <c r="L18" s="11"/>
      <c r="N18" s="11"/>
      <c r="P18" s="11"/>
      <c r="R18" s="11"/>
      <c r="T18" s="11"/>
      <c r="V18" s="11"/>
      <c r="X18" s="11"/>
      <c r="Z18" s="11"/>
    </row>
    <row r="27" spans="1:27">
      <c r="H27" s="17"/>
    </row>
    <row r="28" spans="1:27">
      <c r="H28" s="17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8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B15" sqref="AB15"/>
    </sheetView>
  </sheetViews>
  <sheetFormatPr baseColWidth="10" defaultColWidth="9.1796875" defaultRowHeight="14.5"/>
  <cols>
    <col min="1" max="1" width="13.81640625" style="27" customWidth="1"/>
    <col min="2" max="2" width="17.26953125" style="27" customWidth="1"/>
    <col min="3" max="3" width="9.453125" style="28" bestFit="1" customWidth="1"/>
    <col min="4" max="4" width="18.81640625" style="28" bestFit="1" customWidth="1"/>
    <col min="5" max="5" width="10.453125" style="28" customWidth="1"/>
    <col min="6" max="6" width="18.81640625" style="27" customWidth="1"/>
    <col min="7" max="7" width="8.81640625" style="28" customWidth="1"/>
    <col min="8" max="8" width="19.453125" style="27" customWidth="1"/>
    <col min="9" max="9" width="8.81640625" style="28" customWidth="1"/>
    <col min="10" max="10" width="17.81640625" style="27" bestFit="1" customWidth="1"/>
    <col min="11" max="11" width="8.81640625" style="27" customWidth="1"/>
    <col min="12" max="12" width="17.81640625" style="27" customWidth="1"/>
    <col min="13" max="13" width="8.81640625" style="27" customWidth="1"/>
    <col min="14" max="14" width="17.81640625" style="27" customWidth="1"/>
    <col min="15" max="15" width="8.81640625" style="27" customWidth="1"/>
    <col min="16" max="16" width="18.81640625" style="27" bestFit="1" customWidth="1"/>
    <col min="17" max="17" width="9.453125" style="27" bestFit="1" customWidth="1"/>
    <col min="18" max="18" width="17.81640625" style="27" bestFit="1" customWidth="1"/>
    <col min="19" max="19" width="10.54296875" style="27" customWidth="1"/>
    <col min="20" max="20" width="19" style="27" bestFit="1" customWidth="1"/>
    <col min="21" max="21" width="9.1796875" style="27" customWidth="1"/>
    <col min="22" max="22" width="19" style="27" bestFit="1" customWidth="1"/>
    <col min="23" max="23" width="9.453125" style="27" customWidth="1"/>
    <col min="24" max="24" width="17.81640625" style="27" bestFit="1" customWidth="1"/>
    <col min="25" max="25" width="8.81640625" style="27" customWidth="1"/>
    <col min="26" max="26" width="18.54296875" style="27" customWidth="1"/>
    <col min="27" max="27" width="9.453125" style="27" bestFit="1" customWidth="1"/>
    <col min="28" max="28" width="23" style="27" customWidth="1"/>
    <col min="29" max="16384" width="9.1796875" style="27"/>
  </cols>
  <sheetData>
    <row r="1" spans="1:28" ht="18.649999999999999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/>
      <c r="Y1"/>
      <c r="Z1"/>
      <c r="AA1"/>
      <c r="AB1"/>
    </row>
    <row r="2" spans="1:28">
      <c r="A2" s="35" t="s">
        <v>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/>
      <c r="Y2"/>
      <c r="Z2"/>
      <c r="AA2"/>
      <c r="AB2"/>
    </row>
    <row r="3" spans="1:28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/>
      <c r="Y3"/>
      <c r="Z3"/>
      <c r="AA3"/>
      <c r="AB3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">
        <v>7135121.5499999998</v>
      </c>
      <c r="C6" s="16">
        <v>1.11502E-3</v>
      </c>
      <c r="D6" s="1">
        <v>2770442151.9200001</v>
      </c>
      <c r="E6" s="16">
        <v>1.8204979999999999E-2</v>
      </c>
      <c r="F6" s="1">
        <v>164852490.00999999</v>
      </c>
      <c r="G6" s="16">
        <v>5.5099189999999999E-2</v>
      </c>
      <c r="H6" s="1">
        <v>2278336930.73</v>
      </c>
      <c r="I6" s="16">
        <f>H6/$H$13</f>
        <v>1.0046859813842594E-2</v>
      </c>
      <c r="J6" s="1">
        <v>5387000279.4899998</v>
      </c>
      <c r="K6" s="16">
        <v>4.8006159999999999E-2</v>
      </c>
      <c r="L6" s="1">
        <v>1046340673.25</v>
      </c>
      <c r="M6" s="16">
        <v>0.16739575000000001</v>
      </c>
      <c r="N6" s="1">
        <v>8640580642.2299995</v>
      </c>
      <c r="O6" s="16">
        <f>N6/$N$13</f>
        <v>6.1939021096108861E-2</v>
      </c>
      <c r="P6" s="5">
        <f t="shared" ref="P6:P12" si="0">+B6+D6+F6+H6+J6+L6+N6</f>
        <v>20294688289.18</v>
      </c>
      <c r="Q6" s="3">
        <f t="shared" ref="Q6:Q12" si="1">+P6/$P$13</f>
        <v>3.1400885933932032E-2</v>
      </c>
      <c r="R6" s="1">
        <v>1193172179.8499999</v>
      </c>
      <c r="S6" s="16">
        <v>6.9848599999999997E-2</v>
      </c>
      <c r="T6" s="1">
        <v>1142748973.28</v>
      </c>
      <c r="U6" s="16">
        <v>4.7961209999999997E-2</v>
      </c>
      <c r="V6" s="5">
        <f>R6+T6</f>
        <v>2335921153.1300001</v>
      </c>
      <c r="W6" s="3">
        <f>V6/$V$13</f>
        <v>5.7100719113030343E-2</v>
      </c>
      <c r="X6" s="1">
        <v>4149945609</v>
      </c>
      <c r="Y6" s="16">
        <v>9.0888010000000005E-2</v>
      </c>
      <c r="Z6" s="5">
        <f>P6+V6+X6</f>
        <v>26780555051.310001</v>
      </c>
      <c r="AA6" s="3">
        <f>Z6/$Z$13</f>
        <v>3.6541618178492385E-2</v>
      </c>
      <c r="AB6" s="29"/>
    </row>
    <row r="7" spans="1:28">
      <c r="A7" s="22" t="s">
        <v>19</v>
      </c>
      <c r="B7" s="1">
        <v>325730958.06</v>
      </c>
      <c r="C7" s="16">
        <v>5.0902790000000003E-2</v>
      </c>
      <c r="D7" s="10">
        <v>0</v>
      </c>
      <c r="E7" s="10">
        <v>0</v>
      </c>
      <c r="F7" s="1">
        <v>186699794.44999999</v>
      </c>
      <c r="G7" s="16">
        <v>6.2401280000000003E-2</v>
      </c>
      <c r="H7" s="1">
        <v>556632484.30999994</v>
      </c>
      <c r="I7" s="16">
        <f>H7/$H$13</f>
        <v>2.4546011883771939E-3</v>
      </c>
      <c r="J7" s="1">
        <v>492859598.93000001</v>
      </c>
      <c r="K7" s="16">
        <v>4.3921100000000003E-3</v>
      </c>
      <c r="L7" s="10">
        <v>0</v>
      </c>
      <c r="M7" s="10">
        <v>0</v>
      </c>
      <c r="N7" s="1">
        <v>177803392.5</v>
      </c>
      <c r="O7" s="16">
        <f>N7/$N$13</f>
        <v>1.2745634275076851E-3</v>
      </c>
      <c r="P7" s="5">
        <f t="shared" si="0"/>
        <v>1739726228.25</v>
      </c>
      <c r="Q7" s="3">
        <f t="shared" si="1"/>
        <v>2.6917853613289133E-3</v>
      </c>
      <c r="R7" s="1">
        <v>216716739.13999999</v>
      </c>
      <c r="S7" s="16">
        <v>1.2686650000000001E-2</v>
      </c>
      <c r="T7" s="1">
        <v>999476118.95000005</v>
      </c>
      <c r="U7" s="16">
        <v>4.1948050000000001E-2</v>
      </c>
      <c r="V7" s="5">
        <f>R7+T7</f>
        <v>1216192858.0900002</v>
      </c>
      <c r="W7" s="3">
        <f>V7/$V$13</f>
        <v>2.9729379642809309E-2</v>
      </c>
      <c r="X7" s="1">
        <v>218277602.69999999</v>
      </c>
      <c r="Y7" s="16">
        <v>4.7805E-3</v>
      </c>
      <c r="Z7" s="5">
        <f>P7+V7+X7</f>
        <v>3174196689.04</v>
      </c>
      <c r="AA7" s="3">
        <f>Z7/$Z$13</f>
        <v>4.3311381415397738E-3</v>
      </c>
      <c r="AB7" s="29"/>
    </row>
    <row r="8" spans="1:28" hidden="1">
      <c r="A8" s="22" t="s">
        <v>20</v>
      </c>
      <c r="B8" s="10"/>
      <c r="C8" s="10"/>
      <c r="D8" s="10"/>
      <c r="E8" s="10"/>
      <c r="F8" s="10"/>
      <c r="G8" s="10"/>
      <c r="H8" s="10"/>
      <c r="I8" s="16">
        <f t="shared" ref="I8:I12" si="2">H8/$H$13</f>
        <v>0</v>
      </c>
      <c r="J8" s="10"/>
      <c r="K8" s="10"/>
      <c r="L8" s="10"/>
      <c r="M8" s="10"/>
      <c r="N8" s="10"/>
      <c r="O8" s="16">
        <f t="shared" ref="O8:O12" si="3">N8/$N$13</f>
        <v>0</v>
      </c>
      <c r="P8" s="18">
        <f t="shared" si="0"/>
        <v>0</v>
      </c>
      <c r="Q8" s="18">
        <f t="shared" si="1"/>
        <v>0</v>
      </c>
      <c r="R8" s="10"/>
      <c r="S8" s="10"/>
      <c r="T8" s="10"/>
      <c r="U8" s="10"/>
      <c r="V8" s="5" t="s">
        <v>21</v>
      </c>
      <c r="W8" s="15">
        <v>0</v>
      </c>
      <c r="X8" s="10"/>
      <c r="Y8" s="15"/>
      <c r="Z8" s="5" t="s">
        <v>21</v>
      </c>
      <c r="AA8" s="15">
        <v>0</v>
      </c>
      <c r="AB8" s="29"/>
    </row>
    <row r="9" spans="1:28">
      <c r="A9" s="22" t="s">
        <v>22</v>
      </c>
      <c r="B9" s="1">
        <v>4754315322.6899996</v>
      </c>
      <c r="C9" s="16">
        <v>0.74296876999999995</v>
      </c>
      <c r="D9" s="1">
        <v>129266958380.57001</v>
      </c>
      <c r="E9" s="16">
        <v>0.84943188999999997</v>
      </c>
      <c r="F9" s="1">
        <v>1655014304.9400001</v>
      </c>
      <c r="G9" s="16">
        <v>0.55316083000000005</v>
      </c>
      <c r="H9" s="1">
        <v>171094586613.70001</v>
      </c>
      <c r="I9" s="16">
        <f t="shared" si="2"/>
        <v>0.7544816148261364</v>
      </c>
      <c r="J9" s="1">
        <v>87425490149.470001</v>
      </c>
      <c r="K9" s="16">
        <v>0.77909072999999995</v>
      </c>
      <c r="L9" s="1">
        <v>5157049394.6599998</v>
      </c>
      <c r="M9" s="16">
        <v>0.82503543999999995</v>
      </c>
      <c r="N9" s="1">
        <v>105887211938.25999</v>
      </c>
      <c r="O9" s="16">
        <f t="shared" si="3"/>
        <v>0.75904045406367227</v>
      </c>
      <c r="P9" s="5">
        <f t="shared" si="0"/>
        <v>505240626104.28998</v>
      </c>
      <c r="Q9" s="3">
        <f t="shared" si="1"/>
        <v>0.78173180309192281</v>
      </c>
      <c r="R9" s="1">
        <v>13737084565.639999</v>
      </c>
      <c r="S9" s="16">
        <v>0.80417240000000001</v>
      </c>
      <c r="T9" s="1">
        <v>19263574049.880001</v>
      </c>
      <c r="U9" s="16">
        <v>0.80849285000000004</v>
      </c>
      <c r="V9" s="5">
        <f>R9+T9</f>
        <v>33000658615.52</v>
      </c>
      <c r="W9" s="3">
        <f>V9/$V$13</f>
        <v>0.80668875986027033</v>
      </c>
      <c r="X9" s="1">
        <v>34103014384.279999</v>
      </c>
      <c r="Y9" s="16">
        <v>0.74689057999999997</v>
      </c>
      <c r="Z9" s="5">
        <f>P9+V9+X9</f>
        <v>572344299104.08997</v>
      </c>
      <c r="AA9" s="3">
        <f>Z9/$Z$13</f>
        <v>0.78095419622288398</v>
      </c>
      <c r="AB9" s="29"/>
    </row>
    <row r="10" spans="1:28">
      <c r="A10" s="22" t="s">
        <v>23</v>
      </c>
      <c r="B10" s="1">
        <v>45474994.189999998</v>
      </c>
      <c r="C10" s="16">
        <v>7.10649E-3</v>
      </c>
      <c r="D10" s="1">
        <v>9719347365.5300007</v>
      </c>
      <c r="E10" s="16">
        <v>6.3867240000000006E-2</v>
      </c>
      <c r="F10" s="1">
        <v>23088668.5</v>
      </c>
      <c r="G10" s="16">
        <v>7.7169999999999999E-3</v>
      </c>
      <c r="H10" s="1">
        <v>19654141706.98</v>
      </c>
      <c r="I10" s="16">
        <f t="shared" si="2"/>
        <v>8.6669536813484507E-2</v>
      </c>
      <c r="J10" s="1">
        <v>8687188894.9200001</v>
      </c>
      <c r="K10" s="16">
        <v>7.7415730000000002E-2</v>
      </c>
      <c r="L10" s="10">
        <v>0</v>
      </c>
      <c r="M10" s="10">
        <v>0</v>
      </c>
      <c r="N10" s="1">
        <v>13563862631.110001</v>
      </c>
      <c r="O10" s="16">
        <f t="shared" si="3"/>
        <v>9.7231008937869234E-2</v>
      </c>
      <c r="P10" s="5">
        <f t="shared" si="0"/>
        <v>51693104261.230003</v>
      </c>
      <c r="Q10" s="3">
        <f t="shared" si="1"/>
        <v>7.998197594112072E-2</v>
      </c>
      <c r="R10" s="1">
        <v>712962265.19000006</v>
      </c>
      <c r="S10" s="16">
        <v>4.1736990000000002E-2</v>
      </c>
      <c r="T10" s="1">
        <v>132233192.73</v>
      </c>
      <c r="U10" s="16">
        <v>5.5498300000000004E-3</v>
      </c>
      <c r="V10" s="5">
        <f>R10+T10</f>
        <v>845195457.92000008</v>
      </c>
      <c r="W10" s="3">
        <f>V10/$V$13</f>
        <v>2.0660486923384232E-2</v>
      </c>
      <c r="X10" s="1">
        <v>5008186082.7799997</v>
      </c>
      <c r="Y10" s="16">
        <v>0.10968435</v>
      </c>
      <c r="Z10" s="5">
        <f>P10+V10+X10</f>
        <v>57546485801.93</v>
      </c>
      <c r="AA10" s="3">
        <f>Z10/$Z$13</f>
        <v>7.8521214652169671E-2</v>
      </c>
      <c r="AB10" s="29"/>
    </row>
    <row r="11" spans="1:28">
      <c r="A11" s="22" t="s">
        <v>24</v>
      </c>
      <c r="B11" s="1">
        <v>1045424852.6799999</v>
      </c>
      <c r="C11" s="16">
        <v>0.16337115999999999</v>
      </c>
      <c r="D11" s="1">
        <v>2477454096.5999999</v>
      </c>
      <c r="E11" s="16">
        <v>1.6279709999999999E-2</v>
      </c>
      <c r="F11" s="1">
        <v>729401823.13</v>
      </c>
      <c r="G11" s="16">
        <v>0.24379034999999999</v>
      </c>
      <c r="H11" s="1">
        <v>9958930216.039999</v>
      </c>
      <c r="I11" s="16">
        <f t="shared" si="2"/>
        <v>4.3916233120241857E-2</v>
      </c>
      <c r="J11" s="1">
        <v>4705490234.3599997</v>
      </c>
      <c r="K11" s="16">
        <v>4.193289E-2</v>
      </c>
      <c r="L11" s="1">
        <v>47310382.700000003</v>
      </c>
      <c r="M11" s="16">
        <v>7.5688099999999996E-3</v>
      </c>
      <c r="N11" s="1">
        <v>6498881527.3600006</v>
      </c>
      <c r="O11" s="16">
        <f t="shared" si="3"/>
        <v>4.6586494205830983E-2</v>
      </c>
      <c r="P11" s="5">
        <f t="shared" si="0"/>
        <v>25462893132.869999</v>
      </c>
      <c r="Q11" s="3">
        <f t="shared" si="1"/>
        <v>3.9397372919466406E-2</v>
      </c>
      <c r="R11" s="1">
        <v>819368250.74000001</v>
      </c>
      <c r="S11" s="16">
        <v>4.7966019999999998E-2</v>
      </c>
      <c r="T11" s="1">
        <v>2288491409.6100001</v>
      </c>
      <c r="U11" s="16">
        <v>9.6048060000000005E-2</v>
      </c>
      <c r="V11" s="5">
        <f>R11+T11</f>
        <v>3107859660.3500004</v>
      </c>
      <c r="W11" s="3">
        <f>V11/$V$13</f>
        <v>7.5970467269657491E-2</v>
      </c>
      <c r="X11" s="1">
        <v>1321026947.4100001</v>
      </c>
      <c r="Y11" s="16">
        <v>2.8931829999999999E-2</v>
      </c>
      <c r="Z11" s="5">
        <f>P11+V11+X11</f>
        <v>29891779740.630001</v>
      </c>
      <c r="AA11" s="3">
        <f>Z11/$Z$13</f>
        <v>4.0786832082640681E-2</v>
      </c>
      <c r="AB11" s="29"/>
    </row>
    <row r="12" spans="1:28">
      <c r="A12" s="22" t="s">
        <v>25</v>
      </c>
      <c r="B12" s="1">
        <v>220997018.78</v>
      </c>
      <c r="C12" s="16">
        <v>3.4535759999999999E-2</v>
      </c>
      <c r="D12" s="1">
        <v>7946284544.9700003</v>
      </c>
      <c r="E12" s="16">
        <v>5.2216190000000003E-2</v>
      </c>
      <c r="F12" s="1">
        <v>232865383.08000001</v>
      </c>
      <c r="G12" s="16">
        <v>7.7831360000000002E-2</v>
      </c>
      <c r="H12" s="1">
        <v>23228420211.060001</v>
      </c>
      <c r="I12" s="16">
        <f t="shared" si="2"/>
        <v>0.10243115423791734</v>
      </c>
      <c r="J12" s="1">
        <v>5516744385.1800003</v>
      </c>
      <c r="K12" s="16">
        <v>4.9162369999999997E-2</v>
      </c>
      <c r="L12" s="10">
        <v>0</v>
      </c>
      <c r="M12" s="10">
        <v>0</v>
      </c>
      <c r="N12" s="1">
        <v>4733067693.8699999</v>
      </c>
      <c r="O12" s="16">
        <f t="shared" si="3"/>
        <v>3.3928458269011051E-2</v>
      </c>
      <c r="P12" s="5">
        <f t="shared" si="0"/>
        <v>41878379236.940002</v>
      </c>
      <c r="Q12" s="3">
        <f t="shared" si="1"/>
        <v>6.4796176752229068E-2</v>
      </c>
      <c r="R12" s="1">
        <v>402959209.25</v>
      </c>
      <c r="S12" s="16">
        <v>2.3589329999999999E-2</v>
      </c>
      <c r="T12" s="10">
        <v>0</v>
      </c>
      <c r="U12" s="10">
        <v>0</v>
      </c>
      <c r="V12" s="5">
        <f>R12+T12</f>
        <v>402959209.25</v>
      </c>
      <c r="W12" s="3">
        <f>V12/$V$13</f>
        <v>9.8501871908484515E-3</v>
      </c>
      <c r="X12" s="1">
        <v>859536835.74000001</v>
      </c>
      <c r="Y12" s="16">
        <v>1.8824730000000001E-2</v>
      </c>
      <c r="Z12" s="5">
        <f>P12+V12+X12</f>
        <v>43140875281.93</v>
      </c>
      <c r="AA12" s="3">
        <f>Z12/$Z$13</f>
        <v>5.8865000722273415E-2</v>
      </c>
      <c r="AB12" s="29"/>
    </row>
    <row r="13" spans="1:28">
      <c r="A13" s="23" t="s">
        <v>26</v>
      </c>
      <c r="B13" s="5">
        <f t="shared" ref="B13:AA13" si="4">SUM(B6:B12)</f>
        <v>6399078267.9499989</v>
      </c>
      <c r="C13" s="14">
        <f t="shared" si="4"/>
        <v>0.99999998999999995</v>
      </c>
      <c r="D13" s="5">
        <f t="shared" si="4"/>
        <v>152180486539.59003</v>
      </c>
      <c r="E13" s="14">
        <f t="shared" si="4"/>
        <v>1.0000000099999999</v>
      </c>
      <c r="F13" s="5">
        <f t="shared" si="4"/>
        <v>2991922464.1100001</v>
      </c>
      <c r="G13" s="14">
        <f t="shared" si="4"/>
        <v>1.0000000099999999</v>
      </c>
      <c r="H13" s="5">
        <f t="shared" si="4"/>
        <v>226771048162.82004</v>
      </c>
      <c r="I13" s="14">
        <f t="shared" si="4"/>
        <v>1</v>
      </c>
      <c r="J13" s="5">
        <f t="shared" si="4"/>
        <v>112214773542.35001</v>
      </c>
      <c r="K13" s="14">
        <f t="shared" si="4"/>
        <v>0.99999998999999995</v>
      </c>
      <c r="L13" s="5">
        <f t="shared" si="4"/>
        <v>6250700450.6099997</v>
      </c>
      <c r="M13" s="14">
        <f t="shared" si="4"/>
        <v>1</v>
      </c>
      <c r="N13" s="5">
        <f>SUM(N6:N12)</f>
        <v>139501407825.32999</v>
      </c>
      <c r="O13" s="14">
        <f t="shared" si="4"/>
        <v>1.0000000000000002</v>
      </c>
      <c r="P13" s="5">
        <f t="shared" si="4"/>
        <v>646309417252.76001</v>
      </c>
      <c r="Q13" s="14">
        <f t="shared" si="4"/>
        <v>1</v>
      </c>
      <c r="R13" s="5">
        <f t="shared" si="4"/>
        <v>17082263209.809999</v>
      </c>
      <c r="S13" s="14">
        <f t="shared" si="4"/>
        <v>0.99999998999999995</v>
      </c>
      <c r="T13" s="5">
        <f t="shared" si="4"/>
        <v>23826523744.450001</v>
      </c>
      <c r="U13" s="14">
        <f t="shared" si="4"/>
        <v>1</v>
      </c>
      <c r="V13" s="5">
        <f t="shared" si="4"/>
        <v>40908786954.259995</v>
      </c>
      <c r="W13" s="14">
        <f t="shared" si="4"/>
        <v>1.0000000000000002</v>
      </c>
      <c r="X13" s="5">
        <f t="shared" si="4"/>
        <v>45659987461.909996</v>
      </c>
      <c r="Y13" s="14">
        <f t="shared" si="4"/>
        <v>0.99999999999999989</v>
      </c>
      <c r="Z13" s="5">
        <f t="shared" si="4"/>
        <v>732878191668.93005</v>
      </c>
      <c r="AA13" s="14">
        <f t="shared" si="4"/>
        <v>0.99999999999999989</v>
      </c>
    </row>
    <row r="14" spans="1:28">
      <c r="B14" s="29"/>
      <c r="F14" s="29"/>
      <c r="H14" s="29"/>
      <c r="J14" s="29"/>
      <c r="L14" s="29"/>
      <c r="N14" s="29"/>
      <c r="P14" s="29"/>
      <c r="R14" s="29"/>
      <c r="T14" s="29"/>
      <c r="V14" s="29"/>
      <c r="X14" s="29"/>
      <c r="Z14" s="29"/>
    </row>
    <row r="15" spans="1:28">
      <c r="A15" s="9" t="s">
        <v>27</v>
      </c>
      <c r="P15" s="29"/>
      <c r="R15" s="29"/>
      <c r="T15" s="29"/>
    </row>
    <row r="16" spans="1:28">
      <c r="A16" s="9" t="s">
        <v>28</v>
      </c>
      <c r="L16" s="29"/>
      <c r="P16" s="29"/>
    </row>
    <row r="17" spans="1:26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26">
      <c r="B18" s="29"/>
      <c r="D18" s="30"/>
      <c r="F18" s="29"/>
      <c r="H18" s="29"/>
      <c r="J18" s="29"/>
      <c r="L18" s="29"/>
      <c r="N18" s="29"/>
      <c r="P18" s="29"/>
      <c r="R18" s="29"/>
      <c r="T18" s="29"/>
      <c r="V18" s="29"/>
      <c r="X18" s="29"/>
      <c r="Z18" s="29"/>
    </row>
    <row r="27" spans="1:26">
      <c r="H27" s="17"/>
    </row>
    <row r="28" spans="1:26">
      <c r="H28" s="17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4" sqref="B24"/>
    </sheetView>
  </sheetViews>
  <sheetFormatPr baseColWidth="10" defaultColWidth="9.1796875" defaultRowHeight="14.5"/>
  <cols>
    <col min="1" max="1" width="13.81640625" style="7" customWidth="1"/>
    <col min="2" max="2" width="17.26953125" style="7" customWidth="1"/>
    <col min="3" max="3" width="9.453125" style="8" bestFit="1" customWidth="1"/>
    <col min="4" max="4" width="18.81640625" style="8" bestFit="1" customWidth="1"/>
    <col min="5" max="5" width="10.453125" style="8" customWidth="1"/>
    <col min="6" max="6" width="18.81640625" style="7" customWidth="1"/>
    <col min="7" max="7" width="8.81640625" style="8" customWidth="1"/>
    <col min="8" max="8" width="19.453125" style="7" customWidth="1"/>
    <col min="9" max="9" width="8.81640625" style="8" customWidth="1"/>
    <col min="10" max="10" width="17.81640625" style="7" bestFit="1" customWidth="1"/>
    <col min="11" max="11" width="8.81640625" style="7" customWidth="1"/>
    <col min="12" max="12" width="17.81640625" style="7" customWidth="1"/>
    <col min="13" max="13" width="8.81640625" style="7" customWidth="1"/>
    <col min="14" max="14" width="17.81640625" style="7" customWidth="1"/>
    <col min="15" max="15" width="8.81640625" style="7" customWidth="1"/>
    <col min="16" max="16" width="18.81640625" style="7" bestFit="1" customWidth="1"/>
    <col min="17" max="17" width="8.81640625" style="7" customWidth="1"/>
    <col min="18" max="18" width="17.81640625" style="7" bestFit="1" customWidth="1"/>
    <col min="19" max="19" width="10.54296875" style="7" customWidth="1"/>
    <col min="20" max="20" width="19" style="7" bestFit="1" customWidth="1"/>
    <col min="21" max="21" width="9.1796875" style="7" customWidth="1"/>
    <col min="22" max="22" width="19" style="7" bestFit="1" customWidth="1"/>
    <col min="23" max="23" width="9.453125" style="7" customWidth="1"/>
    <col min="24" max="24" width="17.26953125" style="7" customWidth="1"/>
    <col min="25" max="25" width="8.81640625" style="7" customWidth="1"/>
    <col min="26" max="26" width="17.26953125" style="7" customWidth="1"/>
    <col min="27" max="27" width="9.453125" style="7" bestFit="1" customWidth="1"/>
    <col min="28" max="28" width="23" style="7" customWidth="1"/>
    <col min="29" max="16384" width="9.1796875" style="7"/>
  </cols>
  <sheetData>
    <row r="1" spans="1:28" customFormat="1" ht="18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8" customFormat="1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8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0" t="s">
        <v>21</v>
      </c>
      <c r="C6" s="13" t="s">
        <v>21</v>
      </c>
      <c r="D6" s="1">
        <v>11477981208.969999</v>
      </c>
      <c r="E6" s="2">
        <v>8.5258669999999995E-2</v>
      </c>
      <c r="F6" s="10">
        <v>107524571.38</v>
      </c>
      <c r="G6" s="2">
        <v>4.4104049999999999E-2</v>
      </c>
      <c r="H6" s="10">
        <v>4653984059.8800001</v>
      </c>
      <c r="I6" s="2">
        <v>2.321859384230231E-2</v>
      </c>
      <c r="J6" s="10">
        <v>8589581982.0900002</v>
      </c>
      <c r="K6" s="2">
        <v>8.5638160000000005E-2</v>
      </c>
      <c r="L6" s="1">
        <v>1485226734.1500001</v>
      </c>
      <c r="M6" s="2">
        <v>0.26113776999999999</v>
      </c>
      <c r="N6" s="1">
        <v>1285957396.24</v>
      </c>
      <c r="O6" s="2">
        <v>1.040333940714072E-2</v>
      </c>
      <c r="P6" s="5">
        <v>27600255952.709999</v>
      </c>
      <c r="Q6" s="3">
        <v>4.8235083223120562E-2</v>
      </c>
      <c r="R6" s="1">
        <v>1095465214.45</v>
      </c>
      <c r="S6" s="2">
        <v>6.9648740000000001E-2</v>
      </c>
      <c r="T6" s="1">
        <v>1999286675.3800001</v>
      </c>
      <c r="U6" s="2">
        <v>8.7146500000000002E-2</v>
      </c>
      <c r="V6" s="5">
        <v>3094751889.8299999</v>
      </c>
      <c r="W6" s="3">
        <v>8.0029569999999994E-2</v>
      </c>
      <c r="X6" s="1">
        <v>2491167881.5</v>
      </c>
      <c r="Y6" s="2">
        <v>6.2028369999999999E-2</v>
      </c>
      <c r="Z6" s="5">
        <v>33186175724.040001</v>
      </c>
      <c r="AA6" s="3">
        <v>5.0974504484826148E-2</v>
      </c>
      <c r="AB6" s="11"/>
    </row>
    <row r="7" spans="1:28">
      <c r="A7" s="22" t="s">
        <v>19</v>
      </c>
      <c r="B7" s="10">
        <v>235982729.21000001</v>
      </c>
      <c r="C7" s="13">
        <v>4.6280130000000003E-2</v>
      </c>
      <c r="D7" s="1">
        <v>723500459.73000002</v>
      </c>
      <c r="E7" s="2">
        <v>5.3741800000000001E-3</v>
      </c>
      <c r="F7" s="10">
        <v>204950350.96000001</v>
      </c>
      <c r="G7" s="2">
        <v>8.4065810000000005E-2</v>
      </c>
      <c r="H7" s="10">
        <v>1086510677.28</v>
      </c>
      <c r="I7" s="2">
        <v>5.4205708048212752E-3</v>
      </c>
      <c r="J7" s="10">
        <v>1322367645.6500001</v>
      </c>
      <c r="K7" s="2">
        <v>1.3184009999999999E-2</v>
      </c>
      <c r="L7" s="10" t="s">
        <v>21</v>
      </c>
      <c r="M7" s="2" t="s">
        <v>21</v>
      </c>
      <c r="N7" s="1">
        <v>163438418.13999999</v>
      </c>
      <c r="O7" s="2">
        <v>1.3222096945420686E-3</v>
      </c>
      <c r="P7" s="5">
        <v>3736750280.9699998</v>
      </c>
      <c r="Q7" s="3">
        <v>6.5304633803191063E-3</v>
      </c>
      <c r="R7" s="1">
        <v>87992763.890000001</v>
      </c>
      <c r="S7" s="2">
        <v>5.5944999999999996E-3</v>
      </c>
      <c r="T7" s="1">
        <v>2144568575.9300001</v>
      </c>
      <c r="U7" s="2">
        <v>9.3479160000000006E-2</v>
      </c>
      <c r="V7" s="5">
        <v>2232561339.8200002</v>
      </c>
      <c r="W7" s="3">
        <v>5.7733520000000003E-2</v>
      </c>
      <c r="X7" s="1">
        <v>112983554.89</v>
      </c>
      <c r="Y7" s="2">
        <v>2.81321E-3</v>
      </c>
      <c r="Z7" s="5">
        <v>6082295175.6800003</v>
      </c>
      <c r="AA7" s="3">
        <v>9.3425040983599328E-3</v>
      </c>
      <c r="AB7" s="11"/>
    </row>
    <row r="8" spans="1:28">
      <c r="A8" s="22" t="s">
        <v>20</v>
      </c>
      <c r="B8" s="10" t="s">
        <v>21</v>
      </c>
      <c r="C8" s="13" t="s">
        <v>21</v>
      </c>
      <c r="D8" s="10" t="s">
        <v>21</v>
      </c>
      <c r="E8" s="13" t="s">
        <v>21</v>
      </c>
      <c r="F8" s="10" t="s">
        <v>21</v>
      </c>
      <c r="G8" s="13" t="s">
        <v>21</v>
      </c>
      <c r="H8" s="10" t="s">
        <v>21</v>
      </c>
      <c r="I8" s="13" t="s">
        <v>21</v>
      </c>
      <c r="J8" s="10" t="s">
        <v>21</v>
      </c>
      <c r="K8" s="13" t="s">
        <v>21</v>
      </c>
      <c r="L8" s="10" t="s">
        <v>21</v>
      </c>
      <c r="M8" s="13" t="s">
        <v>21</v>
      </c>
      <c r="N8" s="10" t="s">
        <v>21</v>
      </c>
      <c r="O8" s="13" t="s">
        <v>21</v>
      </c>
      <c r="P8" s="5" t="s">
        <v>21</v>
      </c>
      <c r="Q8" s="3" t="s">
        <v>21</v>
      </c>
      <c r="R8" s="10" t="s">
        <v>21</v>
      </c>
      <c r="S8" s="2" t="s">
        <v>21</v>
      </c>
      <c r="T8" s="10" t="s">
        <v>21</v>
      </c>
      <c r="U8" s="2" t="s">
        <v>21</v>
      </c>
      <c r="V8" s="5" t="s">
        <v>21</v>
      </c>
      <c r="W8" s="3" t="s">
        <v>21</v>
      </c>
      <c r="X8" s="10" t="s">
        <v>21</v>
      </c>
      <c r="Y8" s="2" t="s">
        <v>21</v>
      </c>
      <c r="Z8" s="5" t="s">
        <v>21</v>
      </c>
      <c r="AA8" s="3" t="s">
        <v>21</v>
      </c>
      <c r="AB8" s="11"/>
    </row>
    <row r="9" spans="1:28">
      <c r="A9" s="22" t="s">
        <v>22</v>
      </c>
      <c r="B9" s="10">
        <v>4018848529.9000001</v>
      </c>
      <c r="C9" s="13">
        <v>0.78816295999999997</v>
      </c>
      <c r="D9" s="10">
        <v>106570703862.34</v>
      </c>
      <c r="E9" s="2">
        <v>0.79160933</v>
      </c>
      <c r="F9" s="10">
        <v>1488745073.8900001</v>
      </c>
      <c r="G9" s="2">
        <v>0.61064819999999997</v>
      </c>
      <c r="H9" s="10">
        <v>151299026595.87</v>
      </c>
      <c r="I9" s="2">
        <v>0.75482653186306348</v>
      </c>
      <c r="J9" s="10">
        <v>73938750065.850006</v>
      </c>
      <c r="K9" s="2">
        <v>0.73716954000000001</v>
      </c>
      <c r="L9" s="10">
        <v>4154232678.0700002</v>
      </c>
      <c r="M9" s="2">
        <v>0.73041175000000003</v>
      </c>
      <c r="N9" s="10">
        <v>98500273804.919998</v>
      </c>
      <c r="O9" s="2">
        <v>0.79686293113992701</v>
      </c>
      <c r="P9" s="5">
        <v>439970580610.84003</v>
      </c>
      <c r="Q9" s="3">
        <v>0.76890654955700888</v>
      </c>
      <c r="R9" s="10">
        <v>12564761172.440001</v>
      </c>
      <c r="S9" s="2">
        <v>0.79885669999999998</v>
      </c>
      <c r="T9" s="10">
        <v>16404023632.26</v>
      </c>
      <c r="U9" s="2">
        <v>0.71503161000000004</v>
      </c>
      <c r="V9" s="5">
        <v>28968784804.700001</v>
      </c>
      <c r="W9" s="3">
        <v>0.74912608000000003</v>
      </c>
      <c r="X9" s="1">
        <v>30937629108.860001</v>
      </c>
      <c r="Y9" s="12">
        <v>0.77032568000000001</v>
      </c>
      <c r="Z9" s="5">
        <v>499876994524.40002</v>
      </c>
      <c r="AA9" s="3">
        <v>0.76781917600668492</v>
      </c>
      <c r="AB9" s="11"/>
    </row>
    <row r="10" spans="1:28">
      <c r="A10" s="22" t="s">
        <v>23</v>
      </c>
      <c r="B10" s="10">
        <v>44737154.130000003</v>
      </c>
      <c r="C10" s="13">
        <v>8.7737000000000006E-3</v>
      </c>
      <c r="D10" s="10">
        <v>8786642757.75</v>
      </c>
      <c r="E10" s="2">
        <v>6.5267359999999996E-2</v>
      </c>
      <c r="F10" s="1">
        <v>23010178.719999999</v>
      </c>
      <c r="G10" s="2">
        <v>9.4382300000000006E-3</v>
      </c>
      <c r="H10" s="10">
        <v>18815170020.34</v>
      </c>
      <c r="I10" s="2">
        <v>9.3868347023818882E-2</v>
      </c>
      <c r="J10" s="10">
        <v>8084061754.6499996</v>
      </c>
      <c r="K10" s="2">
        <v>8.0598119999999995E-2</v>
      </c>
      <c r="L10" s="1" t="s">
        <v>21</v>
      </c>
      <c r="M10" s="2" t="s">
        <v>21</v>
      </c>
      <c r="N10" s="4">
        <v>12668943557.91</v>
      </c>
      <c r="O10" s="2">
        <v>0.10249120238991864</v>
      </c>
      <c r="P10" s="5">
        <v>48422565423.5</v>
      </c>
      <c r="Q10" s="3">
        <v>8.4624812069910876E-2</v>
      </c>
      <c r="R10" s="1">
        <v>710075459.17999995</v>
      </c>
      <c r="S10" s="2">
        <v>4.5145989999999997E-2</v>
      </c>
      <c r="T10" s="1">
        <v>121756001.97</v>
      </c>
      <c r="U10" s="2">
        <v>5.3071999999999998E-3</v>
      </c>
      <c r="V10" s="5">
        <v>831831461.14999998</v>
      </c>
      <c r="W10" s="3">
        <v>2.1510970000000001E-2</v>
      </c>
      <c r="X10" s="1">
        <v>4559320645</v>
      </c>
      <c r="Y10" s="12">
        <v>0.11352395</v>
      </c>
      <c r="Z10" s="5">
        <v>53813717529.650002</v>
      </c>
      <c r="AA10" s="3">
        <v>8.2658743459048084E-2</v>
      </c>
      <c r="AB10" s="11"/>
    </row>
    <row r="11" spans="1:28">
      <c r="A11" s="22" t="s">
        <v>24</v>
      </c>
      <c r="B11" s="10">
        <v>570318611.21000004</v>
      </c>
      <c r="C11" s="13">
        <v>0.11184895</v>
      </c>
      <c r="D11" s="10">
        <v>1389110198.6400001</v>
      </c>
      <c r="E11" s="2">
        <v>1.031834E-2</v>
      </c>
      <c r="F11" s="1">
        <v>558584061.77999997</v>
      </c>
      <c r="G11" s="2">
        <v>0.22911804</v>
      </c>
      <c r="H11" s="10">
        <v>10337754073.18</v>
      </c>
      <c r="I11" s="2">
        <v>5.1574760458668552E-2</v>
      </c>
      <c r="J11" s="10">
        <v>4281201278.3899999</v>
      </c>
      <c r="K11" s="2">
        <v>4.268359E-2</v>
      </c>
      <c r="L11" s="10">
        <v>48062294.5</v>
      </c>
      <c r="M11" s="2">
        <v>8.4504799999999998E-3</v>
      </c>
      <c r="N11" s="4">
        <v>6639615714.1399994</v>
      </c>
      <c r="O11" s="2">
        <v>5.3714202359385177E-2</v>
      </c>
      <c r="P11" s="5">
        <v>23824646231.84</v>
      </c>
      <c r="Q11" s="3">
        <v>4.1636707852391222E-2</v>
      </c>
      <c r="R11" s="1">
        <v>839063475.78999996</v>
      </c>
      <c r="S11" s="2">
        <v>5.3346930000000001E-2</v>
      </c>
      <c r="T11" s="1">
        <v>2272041355.04</v>
      </c>
      <c r="U11" s="2">
        <v>9.9035540000000005E-2</v>
      </c>
      <c r="V11" s="5">
        <v>3111104830.8299999</v>
      </c>
      <c r="W11" s="3">
        <v>8.0452449999999995E-2</v>
      </c>
      <c r="X11" s="1">
        <v>1296096657.99</v>
      </c>
      <c r="Y11" s="12">
        <v>3.2271920000000003E-2</v>
      </c>
      <c r="Z11" s="5">
        <v>28231847720.66</v>
      </c>
      <c r="AA11" s="3">
        <v>4.3364576268702985E-2</v>
      </c>
      <c r="AB11" s="11"/>
    </row>
    <row r="12" spans="1:28">
      <c r="A12" s="22" t="s">
        <v>25</v>
      </c>
      <c r="B12" s="10">
        <v>229120060.16999999</v>
      </c>
      <c r="C12" s="13">
        <v>4.4934250000000002E-2</v>
      </c>
      <c r="D12" s="10">
        <v>5677438244.5299997</v>
      </c>
      <c r="E12" s="2">
        <v>4.2172130000000002E-2</v>
      </c>
      <c r="F12" s="1">
        <v>55160817.829999998</v>
      </c>
      <c r="G12" s="2">
        <v>2.2625670000000001E-2</v>
      </c>
      <c r="H12" s="10">
        <v>14249669694.17</v>
      </c>
      <c r="I12" s="2">
        <v>7.1091196007325455E-2</v>
      </c>
      <c r="J12" s="10">
        <v>4084912811.27</v>
      </c>
      <c r="K12" s="2">
        <v>4.072659E-2</v>
      </c>
      <c r="L12" s="10" t="s">
        <v>21</v>
      </c>
      <c r="M12" s="2" t="s">
        <v>21</v>
      </c>
      <c r="N12" s="4">
        <v>4351829947.7700005</v>
      </c>
      <c r="O12" s="2">
        <v>3.5206115009086443E-2</v>
      </c>
      <c r="P12" s="5">
        <v>28648131575.740002</v>
      </c>
      <c r="Q12" s="3">
        <v>5.00663839172494E-2</v>
      </c>
      <c r="R12" s="1">
        <v>431071348.97000003</v>
      </c>
      <c r="S12" s="2">
        <v>2.7407150000000002E-2</v>
      </c>
      <c r="T12" s="10" t="s">
        <v>21</v>
      </c>
      <c r="U12" s="2" t="s">
        <v>21</v>
      </c>
      <c r="V12" s="5">
        <v>431071348.97000003</v>
      </c>
      <c r="W12" s="3">
        <v>1.114741E-2</v>
      </c>
      <c r="X12" s="1">
        <v>764554466.70000005</v>
      </c>
      <c r="Y12" s="12">
        <v>1.9036879999999999E-2</v>
      </c>
      <c r="Z12" s="5">
        <v>29843757391.41</v>
      </c>
      <c r="AA12" s="3">
        <v>4.5840495682377982E-2</v>
      </c>
      <c r="AB12" s="11"/>
    </row>
    <row r="13" spans="1:28">
      <c r="A13" s="23" t="s">
        <v>26</v>
      </c>
      <c r="B13" s="5">
        <f>SUM(B6:B12)</f>
        <v>5099007084.6199999</v>
      </c>
      <c r="C13" s="14">
        <f t="shared" ref="C13:AA13" si="0">SUM(C6:C12)</f>
        <v>0.99999998999999995</v>
      </c>
      <c r="D13" s="5">
        <f t="shared" si="0"/>
        <v>134625376731.95999</v>
      </c>
      <c r="E13" s="14">
        <f t="shared" si="0"/>
        <v>1.0000000099999999</v>
      </c>
      <c r="F13" s="5">
        <f t="shared" si="0"/>
        <v>2437975054.5599999</v>
      </c>
      <c r="G13" s="14">
        <f t="shared" si="0"/>
        <v>1</v>
      </c>
      <c r="H13" s="5">
        <f t="shared" si="0"/>
        <v>200442115120.72</v>
      </c>
      <c r="I13" s="14">
        <f t="shared" si="0"/>
        <v>1</v>
      </c>
      <c r="J13" s="5">
        <f t="shared" si="0"/>
        <v>100300875537.90001</v>
      </c>
      <c r="K13" s="14">
        <f t="shared" si="0"/>
        <v>1.0000000099999999</v>
      </c>
      <c r="L13" s="5">
        <f t="shared" si="0"/>
        <v>5687521706.7200003</v>
      </c>
      <c r="M13" s="14">
        <f t="shared" si="0"/>
        <v>1</v>
      </c>
      <c r="N13" s="5">
        <f t="shared" si="0"/>
        <v>123610058839.12001</v>
      </c>
      <c r="O13" s="14">
        <f t="shared" si="0"/>
        <v>1</v>
      </c>
      <c r="P13" s="5">
        <f t="shared" si="0"/>
        <v>572202930075.6001</v>
      </c>
      <c r="Q13" s="14">
        <f t="shared" si="0"/>
        <v>1.0000000000000002</v>
      </c>
      <c r="R13" s="5">
        <f t="shared" si="0"/>
        <v>15728429434.719999</v>
      </c>
      <c r="S13" s="14">
        <f t="shared" si="0"/>
        <v>1.0000000099999999</v>
      </c>
      <c r="T13" s="5">
        <f t="shared" si="0"/>
        <v>22941676240.580002</v>
      </c>
      <c r="U13" s="14">
        <f t="shared" si="0"/>
        <v>1.0000000099999999</v>
      </c>
      <c r="V13" s="5">
        <f t="shared" si="0"/>
        <v>38670105675.300003</v>
      </c>
      <c r="W13" s="14">
        <f t="shared" si="0"/>
        <v>1</v>
      </c>
      <c r="X13" s="5">
        <f t="shared" si="0"/>
        <v>40161752314.939995</v>
      </c>
      <c r="Y13" s="14">
        <f t="shared" si="0"/>
        <v>1.0000000099999999</v>
      </c>
      <c r="Z13" s="5">
        <f t="shared" si="0"/>
        <v>651034788065.84009</v>
      </c>
      <c r="AA13" s="14">
        <f t="shared" si="0"/>
        <v>1</v>
      </c>
    </row>
    <row r="14" spans="1:28">
      <c r="B14" s="11"/>
      <c r="F14" s="11"/>
      <c r="H14" s="11"/>
      <c r="J14" s="11"/>
      <c r="L14" s="11"/>
      <c r="N14" s="11"/>
      <c r="P14" s="11"/>
      <c r="R14" s="11"/>
      <c r="T14" s="11"/>
      <c r="V14" s="11"/>
      <c r="X14" s="11"/>
      <c r="Z14" s="11"/>
    </row>
    <row r="15" spans="1:28">
      <c r="A15" s="9" t="s">
        <v>27</v>
      </c>
      <c r="P15" s="11"/>
      <c r="R15" s="11"/>
      <c r="T15" s="11"/>
      <c r="Z15" s="11"/>
    </row>
    <row r="16" spans="1:28">
      <c r="A16" s="9" t="s">
        <v>28</v>
      </c>
      <c r="P16" s="11"/>
    </row>
    <row r="17" spans="1:10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B1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5" sqref="G15"/>
    </sheetView>
  </sheetViews>
  <sheetFormatPr baseColWidth="10" defaultColWidth="9.1796875" defaultRowHeight="14.5"/>
  <cols>
    <col min="1" max="1" width="13.81640625" style="7" customWidth="1"/>
    <col min="2" max="2" width="17.26953125" style="7" customWidth="1"/>
    <col min="3" max="3" width="9.453125" style="8" bestFit="1" customWidth="1"/>
    <col min="4" max="4" width="18.81640625" style="8" bestFit="1" customWidth="1"/>
    <col min="5" max="5" width="10.453125" style="8" customWidth="1"/>
    <col min="6" max="6" width="18.81640625" style="7" customWidth="1"/>
    <col min="7" max="7" width="8.81640625" style="8" customWidth="1"/>
    <col min="8" max="8" width="19.453125" style="7" customWidth="1"/>
    <col min="9" max="9" width="8.81640625" style="8" customWidth="1"/>
    <col min="10" max="10" width="17.81640625" style="7" bestFit="1" customWidth="1"/>
    <col min="11" max="11" width="8.81640625" style="7" customWidth="1"/>
    <col min="12" max="12" width="17.81640625" style="7" customWidth="1"/>
    <col min="13" max="13" width="8.81640625" style="7" customWidth="1"/>
    <col min="14" max="14" width="17.81640625" style="7" customWidth="1"/>
    <col min="15" max="15" width="8.81640625" style="7" customWidth="1"/>
    <col min="16" max="16" width="18.81640625" style="7" bestFit="1" customWidth="1"/>
    <col min="17" max="17" width="8.81640625" style="7" customWidth="1"/>
    <col min="18" max="18" width="17.81640625" style="7" bestFit="1" customWidth="1"/>
    <col min="19" max="19" width="10.54296875" style="7" customWidth="1"/>
    <col min="20" max="20" width="19" style="7" bestFit="1" customWidth="1"/>
    <col min="21" max="21" width="9.1796875" style="7" customWidth="1"/>
    <col min="22" max="22" width="19" style="7" bestFit="1" customWidth="1"/>
    <col min="23" max="23" width="9.453125" style="7" customWidth="1"/>
    <col min="24" max="24" width="17.26953125" style="7" customWidth="1"/>
    <col min="25" max="25" width="8.81640625" style="7" customWidth="1"/>
    <col min="26" max="26" width="17.26953125" style="7" customWidth="1"/>
    <col min="27" max="27" width="9.453125" style="7" bestFit="1" customWidth="1"/>
    <col min="28" max="28" width="23" style="7" customWidth="1"/>
    <col min="29" max="16384" width="9.1796875" style="7"/>
  </cols>
  <sheetData>
    <row r="1" spans="1:28" customFormat="1" ht="18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8" customFormat="1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8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0">
        <v>0</v>
      </c>
      <c r="C6" s="10">
        <v>0</v>
      </c>
      <c r="D6" s="1">
        <v>11550276835.83</v>
      </c>
      <c r="E6" s="2">
        <f>D6/$D$13</f>
        <v>8.5195853100066249E-2</v>
      </c>
      <c r="F6" s="1">
        <v>73775251.510000005</v>
      </c>
      <c r="G6" s="2">
        <f>F6/$F$13</f>
        <v>2.9118502729374229E-2</v>
      </c>
      <c r="H6" s="1">
        <v>6730633920.6499996</v>
      </c>
      <c r="I6" s="2">
        <f>H6/$H$13</f>
        <v>3.3329918831151197E-2</v>
      </c>
      <c r="J6" s="1">
        <v>9341414833.4200001</v>
      </c>
      <c r="K6" s="2">
        <f>J6/$J$13</f>
        <v>9.2091565573040254E-2</v>
      </c>
      <c r="L6" s="1">
        <v>1372623366.03</v>
      </c>
      <c r="M6" s="2">
        <f>+L6/$L$13</f>
        <v>0.23961453806080604</v>
      </c>
      <c r="N6" s="1">
        <v>2458010153.5900002</v>
      </c>
      <c r="O6" s="2">
        <f>N6/$N$13</f>
        <v>1.9796509196035178E-2</v>
      </c>
      <c r="P6" s="5">
        <f>B6+D6+F6+H6+J6+L6+N6</f>
        <v>31526734361.029995</v>
      </c>
      <c r="Q6" s="3">
        <f>P6/$P$13</f>
        <v>5.4668521406592174E-2</v>
      </c>
      <c r="R6" s="1">
        <v>1091157765.5</v>
      </c>
      <c r="S6" s="2">
        <f>R6/$R$13</f>
        <v>6.8886310500080011E-2</v>
      </c>
      <c r="T6" s="1">
        <v>1975813983.8599999</v>
      </c>
      <c r="U6" s="2">
        <f>T6/$T$13</f>
        <v>8.5860918514277851E-2</v>
      </c>
      <c r="V6" s="5">
        <f>R6+T6</f>
        <v>3066971749.3599997</v>
      </c>
      <c r="W6" s="3">
        <f>V6/$V$13</f>
        <v>7.8940322508242788E-2</v>
      </c>
      <c r="X6" s="1">
        <v>2407829053.0799999</v>
      </c>
      <c r="Y6" s="2">
        <f>X6/$X$13</f>
        <v>5.9217967102644244E-2</v>
      </c>
      <c r="Z6" s="5">
        <f>P6+V6+X6</f>
        <v>37001535163.469994</v>
      </c>
      <c r="AA6" s="3">
        <f>Z6/$Z$13</f>
        <v>5.6387483612112502E-2</v>
      </c>
      <c r="AB6" s="11"/>
    </row>
    <row r="7" spans="1:28">
      <c r="A7" s="22" t="s">
        <v>19</v>
      </c>
      <c r="B7" s="1">
        <v>213163805.69</v>
      </c>
      <c r="C7" s="13">
        <f>B7/$B$13</f>
        <v>4.011366840162401E-2</v>
      </c>
      <c r="D7" s="1">
        <v>206342165.90000001</v>
      </c>
      <c r="E7" s="2">
        <f t="shared" ref="E7:E12" si="0">D7/$D$13</f>
        <v>1.5219978797246414E-3</v>
      </c>
      <c r="F7" s="1">
        <v>132570334.20999999</v>
      </c>
      <c r="G7" s="2">
        <f t="shared" ref="G7:G12" si="1">F7/$F$13</f>
        <v>5.2324452435173245E-2</v>
      </c>
      <c r="H7" s="1">
        <v>1099002415.8299999</v>
      </c>
      <c r="I7" s="2">
        <f t="shared" ref="I7:I12" si="2">H7/$H$13</f>
        <v>5.4422305159802136E-3</v>
      </c>
      <c r="J7" s="1">
        <v>904675796.32000005</v>
      </c>
      <c r="K7" s="2">
        <f t="shared" ref="K7:K12" si="3">J7/$J$13</f>
        <v>8.9186715186958289E-3</v>
      </c>
      <c r="L7" s="10">
        <v>0</v>
      </c>
      <c r="M7" s="10">
        <v>0</v>
      </c>
      <c r="N7" s="1">
        <v>166272670.63</v>
      </c>
      <c r="O7" s="2">
        <f t="shared" ref="O7:O12" si="4">N7/$N$13</f>
        <v>1.3391394858026165E-3</v>
      </c>
      <c r="P7" s="5">
        <f t="shared" ref="P7:P12" si="5">B7+D7+F7+H7+J7+L7+N7</f>
        <v>2722027188.5800004</v>
      </c>
      <c r="Q7" s="3">
        <f t="shared" ref="Q7:Q12" si="6">P7/$P$13</f>
        <v>4.7200956472089866E-3</v>
      </c>
      <c r="R7" s="1">
        <v>173094077.91999999</v>
      </c>
      <c r="S7" s="2">
        <f t="shared" ref="S7:S12" si="7">R7/$R$13</f>
        <v>1.0927670383080054E-2</v>
      </c>
      <c r="T7" s="1">
        <v>2278890179.8800001</v>
      </c>
      <c r="U7" s="2">
        <f t="shared" ref="U7:U12" si="8">T7/$T$13</f>
        <v>9.9031389410152645E-2</v>
      </c>
      <c r="V7" s="5">
        <f t="shared" ref="V7:V12" si="9">R7+T7</f>
        <v>2451984257.8000002</v>
      </c>
      <c r="W7" s="3">
        <f t="shared" ref="W7:W12" si="10">V7/$V$13</f>
        <v>6.3111252373373686E-2</v>
      </c>
      <c r="X7" s="1">
        <v>265566959.09</v>
      </c>
      <c r="Y7" s="2">
        <f t="shared" ref="Y7:Y12" si="11">X7/$X$13</f>
        <v>6.5313338697464349E-3</v>
      </c>
      <c r="Z7" s="5">
        <f t="shared" ref="Z7:Z12" si="12">P7+V7+X7</f>
        <v>5439578405.4700012</v>
      </c>
      <c r="AA7" s="3">
        <f t="shared" ref="AA7:AA12" si="13">Z7/$Z$13</f>
        <v>8.2894976340888733E-3</v>
      </c>
      <c r="AB7" s="11"/>
    </row>
    <row r="8" spans="1:28">
      <c r="A8" s="22" t="s">
        <v>20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5" t="s">
        <v>21</v>
      </c>
      <c r="Q8" s="15">
        <v>0</v>
      </c>
      <c r="R8" s="10">
        <v>0</v>
      </c>
      <c r="S8" s="10">
        <v>0</v>
      </c>
      <c r="T8" s="10">
        <v>0</v>
      </c>
      <c r="U8" s="10">
        <v>0</v>
      </c>
      <c r="V8" s="5" t="s">
        <v>21</v>
      </c>
      <c r="W8" s="15">
        <v>0</v>
      </c>
      <c r="X8" s="10">
        <v>0</v>
      </c>
      <c r="Y8" s="10">
        <v>0</v>
      </c>
      <c r="Z8" s="5" t="s">
        <v>21</v>
      </c>
      <c r="AA8" s="15">
        <v>0</v>
      </c>
      <c r="AB8" s="11"/>
    </row>
    <row r="9" spans="1:28">
      <c r="A9" s="22" t="s">
        <v>22</v>
      </c>
      <c r="B9" s="1">
        <v>4257821734.6900001</v>
      </c>
      <c r="C9" s="13">
        <f t="shared" ref="C9:C12" si="14">B9/$B$13</f>
        <v>0.80124695008949465</v>
      </c>
      <c r="D9" s="1">
        <v>108079080718.36</v>
      </c>
      <c r="E9" s="2">
        <f t="shared" si="0"/>
        <v>0.79720076106815885</v>
      </c>
      <c r="F9" s="1">
        <v>1668894431.73</v>
      </c>
      <c r="G9" s="2">
        <f t="shared" si="1"/>
        <v>0.65869930729792847</v>
      </c>
      <c r="H9" s="1">
        <v>151089862260.59</v>
      </c>
      <c r="I9" s="2">
        <f t="shared" si="2"/>
        <v>0.74819294953854121</v>
      </c>
      <c r="J9" s="1">
        <v>74679379260.929993</v>
      </c>
      <c r="K9" s="2">
        <f t="shared" si="3"/>
        <v>0.73622048424157205</v>
      </c>
      <c r="L9" s="1">
        <v>4307365873.5299997</v>
      </c>
      <c r="M9" s="2">
        <f t="shared" ref="M9:M11" si="15">+L9/$L$13</f>
        <v>0.75192329490201437</v>
      </c>
      <c r="N9" s="10">
        <v>98004390191.440002</v>
      </c>
      <c r="O9" s="2">
        <f t="shared" si="4"/>
        <v>0.78931521452139652</v>
      </c>
      <c r="P9" s="5">
        <f t="shared" si="5"/>
        <v>442086794471.27002</v>
      </c>
      <c r="Q9" s="3">
        <f t="shared" si="6"/>
        <v>0.76659482426440406</v>
      </c>
      <c r="R9" s="1">
        <v>12604839118.77</v>
      </c>
      <c r="S9" s="2">
        <f t="shared" si="7"/>
        <v>0.79576106113423895</v>
      </c>
      <c r="T9" s="1">
        <v>16354443540.809999</v>
      </c>
      <c r="U9" s="2">
        <f t="shared" si="8"/>
        <v>0.71069825179622936</v>
      </c>
      <c r="V9" s="5">
        <f t="shared" si="9"/>
        <v>28959282659.580002</v>
      </c>
      <c r="W9" s="3">
        <f t="shared" si="10"/>
        <v>0.74537860129675171</v>
      </c>
      <c r="X9" s="1">
        <v>31393694179.16</v>
      </c>
      <c r="Y9" s="2">
        <f t="shared" si="11"/>
        <v>0.77209415957246674</v>
      </c>
      <c r="Z9" s="5">
        <f t="shared" si="12"/>
        <v>502439771310.01001</v>
      </c>
      <c r="AA9" s="3">
        <f t="shared" si="13"/>
        <v>0.76567943047906339</v>
      </c>
      <c r="AB9" s="11"/>
    </row>
    <row r="10" spans="1:28">
      <c r="A10" s="22" t="s">
        <v>23</v>
      </c>
      <c r="B10" s="1">
        <v>44939684.390000001</v>
      </c>
      <c r="C10" s="13">
        <f t="shared" si="14"/>
        <v>8.4568559463407411E-3</v>
      </c>
      <c r="D10" s="1">
        <v>8809856300.3400002</v>
      </c>
      <c r="E10" s="2">
        <f t="shared" si="0"/>
        <v>6.4982271322549176E-2</v>
      </c>
      <c r="F10" s="1">
        <v>22498798.77</v>
      </c>
      <c r="G10" s="2">
        <f t="shared" si="1"/>
        <v>8.8800962380058499E-3</v>
      </c>
      <c r="H10" s="1">
        <v>18855502518.59</v>
      </c>
      <c r="I10" s="2">
        <f t="shared" si="2"/>
        <v>9.3371943248471895E-2</v>
      </c>
      <c r="J10" s="1">
        <v>8097551790.4200001</v>
      </c>
      <c r="K10" s="2">
        <f t="shared" si="3"/>
        <v>7.9829044634723456E-2</v>
      </c>
      <c r="L10" s="10">
        <v>0</v>
      </c>
      <c r="M10" s="10">
        <v>0</v>
      </c>
      <c r="N10" s="4">
        <v>12719885349.85</v>
      </c>
      <c r="O10" s="2">
        <f t="shared" si="4"/>
        <v>0.102444380440432</v>
      </c>
      <c r="P10" s="5">
        <f t="shared" si="5"/>
        <v>48550234442.360001</v>
      </c>
      <c r="Q10" s="3">
        <f t="shared" si="6"/>
        <v>8.4187899086307819E-2</v>
      </c>
      <c r="R10" s="1">
        <v>712688790.22000003</v>
      </c>
      <c r="S10" s="2">
        <f t="shared" si="7"/>
        <v>4.4993036612377302E-2</v>
      </c>
      <c r="T10" s="1">
        <v>123167382.26000001</v>
      </c>
      <c r="U10" s="2">
        <f t="shared" si="8"/>
        <v>5.3523583992368907E-3</v>
      </c>
      <c r="V10" s="5">
        <f t="shared" si="9"/>
        <v>835856172.48000002</v>
      </c>
      <c r="W10" s="3">
        <f t="shared" si="10"/>
        <v>2.1513975744916973E-2</v>
      </c>
      <c r="X10" s="1">
        <v>4584180798.4399996</v>
      </c>
      <c r="Y10" s="2">
        <f t="shared" si="11"/>
        <v>0.11274299866402264</v>
      </c>
      <c r="Z10" s="5">
        <f t="shared" si="12"/>
        <v>53970271413.280006</v>
      </c>
      <c r="AA10" s="3">
        <f t="shared" si="13"/>
        <v>8.2246527918713397E-2</v>
      </c>
      <c r="AB10" s="11"/>
    </row>
    <row r="11" spans="1:28">
      <c r="A11" s="22" t="s">
        <v>24</v>
      </c>
      <c r="B11" s="1">
        <v>571041243.59000003</v>
      </c>
      <c r="C11" s="13">
        <f t="shared" si="14"/>
        <v>0.10745988989487656</v>
      </c>
      <c r="D11" s="1">
        <v>1220866860.0699999</v>
      </c>
      <c r="E11" s="2">
        <f t="shared" si="0"/>
        <v>9.0052208396084327E-3</v>
      </c>
      <c r="F11" s="1">
        <v>581090246.61000001</v>
      </c>
      <c r="G11" s="2">
        <f t="shared" si="1"/>
        <v>0.22935168075479229</v>
      </c>
      <c r="H11" s="1">
        <v>9803314026.5</v>
      </c>
      <c r="I11" s="2">
        <f t="shared" si="2"/>
        <v>4.8545748384422056E-2</v>
      </c>
      <c r="J11" s="1">
        <v>4275033328.8400002</v>
      </c>
      <c r="K11" s="2">
        <f t="shared" si="3"/>
        <v>4.2145062514653928E-2</v>
      </c>
      <c r="L11" s="1">
        <v>48475223.149999999</v>
      </c>
      <c r="M11" s="2">
        <f t="shared" si="15"/>
        <v>8.4621670371797207E-3</v>
      </c>
      <c r="N11" s="4">
        <v>6497743967.3500004</v>
      </c>
      <c r="O11" s="2">
        <f t="shared" si="4"/>
        <v>5.2332024753947583E-2</v>
      </c>
      <c r="P11" s="5">
        <f t="shared" si="5"/>
        <v>22997564896.110001</v>
      </c>
      <c r="Q11" s="3">
        <f t="shared" si="6"/>
        <v>3.9878626641919268E-2</v>
      </c>
      <c r="R11" s="1">
        <v>829060462.38999999</v>
      </c>
      <c r="S11" s="2">
        <f t="shared" si="7"/>
        <v>5.2339742465533912E-2</v>
      </c>
      <c r="T11" s="1">
        <v>2279481409.77</v>
      </c>
      <c r="U11" s="2">
        <f t="shared" si="8"/>
        <v>9.9057081880103343E-2</v>
      </c>
      <c r="V11" s="5">
        <f t="shared" si="9"/>
        <v>3108541872.1599998</v>
      </c>
      <c r="W11" s="3">
        <f t="shared" si="10"/>
        <v>8.0010289618707389E-2</v>
      </c>
      <c r="X11" s="1">
        <v>1237570564.1800001</v>
      </c>
      <c r="Y11" s="2">
        <f t="shared" si="11"/>
        <v>3.0436717616255621E-2</v>
      </c>
      <c r="Z11" s="5">
        <f t="shared" si="12"/>
        <v>27343677332.450001</v>
      </c>
      <c r="AA11" s="3">
        <f t="shared" si="13"/>
        <v>4.16696537229247E-2</v>
      </c>
      <c r="AB11" s="11"/>
    </row>
    <row r="12" spans="1:28">
      <c r="A12" s="22" t="s">
        <v>25</v>
      </c>
      <c r="B12" s="1">
        <v>227027842.90000001</v>
      </c>
      <c r="C12" s="13">
        <f t="shared" si="14"/>
        <v>4.2722635667663988E-2</v>
      </c>
      <c r="D12" s="1">
        <v>5706805340.6400003</v>
      </c>
      <c r="E12" s="2">
        <f t="shared" si="0"/>
        <v>4.2093895789892651E-2</v>
      </c>
      <c r="F12" s="1">
        <v>54791988.899999999</v>
      </c>
      <c r="G12" s="2">
        <f t="shared" si="1"/>
        <v>2.1625960544725931E-2</v>
      </c>
      <c r="H12" s="1">
        <v>14361388184.07</v>
      </c>
      <c r="I12" s="2">
        <f t="shared" si="2"/>
        <v>7.1117209481433338E-2</v>
      </c>
      <c r="J12" s="1">
        <v>4138105568.8699999</v>
      </c>
      <c r="K12" s="2">
        <f t="shared" si="3"/>
        <v>4.0795171517314488E-2</v>
      </c>
      <c r="L12" s="10">
        <v>0</v>
      </c>
      <c r="M12" s="10">
        <v>0</v>
      </c>
      <c r="N12" s="4">
        <v>4317515098.2600002</v>
      </c>
      <c r="O12" s="2">
        <f t="shared" si="4"/>
        <v>3.4772731602386066E-2</v>
      </c>
      <c r="P12" s="5">
        <f t="shared" si="5"/>
        <v>28805634023.639999</v>
      </c>
      <c r="Q12" s="3">
        <f t="shared" si="6"/>
        <v>4.9950032953567695E-2</v>
      </c>
      <c r="R12" s="1">
        <v>429139566.06999999</v>
      </c>
      <c r="S12" s="2">
        <f t="shared" si="7"/>
        <v>2.7092178904689852E-2</v>
      </c>
      <c r="T12" s="10"/>
      <c r="U12" s="2">
        <f t="shared" si="8"/>
        <v>0</v>
      </c>
      <c r="V12" s="5">
        <f t="shared" si="9"/>
        <v>429139566.06999999</v>
      </c>
      <c r="W12" s="3">
        <f t="shared" si="10"/>
        <v>1.1045558458007422E-2</v>
      </c>
      <c r="X12" s="1">
        <v>771606125.83000004</v>
      </c>
      <c r="Y12" s="2">
        <f t="shared" si="11"/>
        <v>1.8976823174864141E-2</v>
      </c>
      <c r="Z12" s="5">
        <f t="shared" si="12"/>
        <v>30006379715.540001</v>
      </c>
      <c r="AA12" s="3">
        <f t="shared" si="13"/>
        <v>4.5727406633097191E-2</v>
      </c>
      <c r="AB12" s="11"/>
    </row>
    <row r="13" spans="1:28">
      <c r="A13" s="23" t="s">
        <v>26</v>
      </c>
      <c r="B13" s="5">
        <f>SUM(B6:B12)</f>
        <v>5313994311.2600002</v>
      </c>
      <c r="C13" s="14">
        <f t="shared" ref="C13:AA13" si="16">SUM(C6:C12)</f>
        <v>0.99999999999999989</v>
      </c>
      <c r="D13" s="5">
        <f t="shared" si="16"/>
        <v>135573228221.14</v>
      </c>
      <c r="E13" s="14">
        <f t="shared" si="16"/>
        <v>1</v>
      </c>
      <c r="F13" s="5">
        <f t="shared" si="16"/>
        <v>2533621051.73</v>
      </c>
      <c r="G13" s="14">
        <f t="shared" si="16"/>
        <v>1</v>
      </c>
      <c r="H13" s="5">
        <f>SUM(H6:H12)</f>
        <v>201939703326.23001</v>
      </c>
      <c r="I13" s="14">
        <f t="shared" si="16"/>
        <v>0.99999999999999989</v>
      </c>
      <c r="J13" s="5">
        <f t="shared" si="16"/>
        <v>101436160578.79999</v>
      </c>
      <c r="K13" s="14">
        <f t="shared" si="16"/>
        <v>0.99999999999999989</v>
      </c>
      <c r="L13" s="5">
        <f t="shared" si="16"/>
        <v>5728464462.7099991</v>
      </c>
      <c r="M13" s="14">
        <f t="shared" si="16"/>
        <v>1</v>
      </c>
      <c r="N13" s="5">
        <f t="shared" si="16"/>
        <v>124163817431.12001</v>
      </c>
      <c r="O13" s="14">
        <f t="shared" si="16"/>
        <v>1</v>
      </c>
      <c r="P13" s="5">
        <f t="shared" si="16"/>
        <v>576688989382.98999</v>
      </c>
      <c r="Q13" s="14">
        <f t="shared" si="16"/>
        <v>1</v>
      </c>
      <c r="R13" s="5">
        <f t="shared" si="16"/>
        <v>15839979780.869999</v>
      </c>
      <c r="S13" s="14">
        <f t="shared" si="16"/>
        <v>1</v>
      </c>
      <c r="T13" s="5">
        <f t="shared" si="16"/>
        <v>23011796496.579998</v>
      </c>
      <c r="U13" s="14">
        <f t="shared" si="16"/>
        <v>1.0000000000000002</v>
      </c>
      <c r="V13" s="5">
        <f t="shared" si="16"/>
        <v>38851776277.450005</v>
      </c>
      <c r="W13" s="14">
        <f t="shared" si="16"/>
        <v>1</v>
      </c>
      <c r="X13" s="5">
        <f t="shared" si="16"/>
        <v>40660447679.780006</v>
      </c>
      <c r="Y13" s="14">
        <f t="shared" si="16"/>
        <v>0.99999999999999989</v>
      </c>
      <c r="Z13" s="5">
        <f t="shared" si="16"/>
        <v>656201213340.21997</v>
      </c>
      <c r="AA13" s="14">
        <f t="shared" si="16"/>
        <v>1</v>
      </c>
    </row>
    <row r="14" spans="1:28">
      <c r="B14" s="11"/>
      <c r="F14" s="11"/>
      <c r="H14" s="11"/>
      <c r="J14" s="11"/>
      <c r="L14" s="11"/>
      <c r="N14" s="11"/>
      <c r="P14" s="11"/>
      <c r="R14" s="11"/>
      <c r="T14" s="11"/>
      <c r="V14" s="11"/>
      <c r="X14" s="11"/>
      <c r="Z14" s="11"/>
    </row>
    <row r="15" spans="1:28">
      <c r="A15" s="9" t="s">
        <v>27</v>
      </c>
      <c r="P15" s="11"/>
      <c r="R15" s="11"/>
      <c r="T15" s="11"/>
      <c r="Z15" s="11"/>
    </row>
    <row r="16" spans="1:28">
      <c r="A16" s="9" t="s">
        <v>28</v>
      </c>
      <c r="P16" s="11"/>
    </row>
    <row r="17" spans="1:10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17"/>
  <sheetViews>
    <sheetView showGridLines="0" workbookViewId="0">
      <pane xSplit="1" ySplit="5" topLeftCell="Q6" activePane="bottomRight" state="frozen"/>
      <selection pane="topRight" activeCell="B1" sqref="B1"/>
      <selection pane="bottomLeft" activeCell="A6" sqref="A6"/>
      <selection pane="bottomRight" activeCell="Y18" sqref="Y18"/>
    </sheetView>
  </sheetViews>
  <sheetFormatPr baseColWidth="10" defaultColWidth="9.1796875" defaultRowHeight="14.5"/>
  <cols>
    <col min="1" max="1" width="13.81640625" style="7" customWidth="1"/>
    <col min="2" max="2" width="17.26953125" style="7" customWidth="1"/>
    <col min="3" max="3" width="9.453125" style="8" bestFit="1" customWidth="1"/>
    <col min="4" max="4" width="18.81640625" style="8" bestFit="1" customWidth="1"/>
    <col min="5" max="5" width="10.453125" style="8" customWidth="1"/>
    <col min="6" max="6" width="18.81640625" style="7" customWidth="1"/>
    <col min="7" max="7" width="8.81640625" style="8" customWidth="1"/>
    <col min="8" max="8" width="19.453125" style="7" customWidth="1"/>
    <col min="9" max="9" width="8.81640625" style="8" customWidth="1"/>
    <col min="10" max="10" width="17.81640625" style="7" bestFit="1" customWidth="1"/>
    <col min="11" max="11" width="8.81640625" style="7" customWidth="1"/>
    <col min="12" max="12" width="17.81640625" style="7" customWidth="1"/>
    <col min="13" max="13" width="8.81640625" style="7" customWidth="1"/>
    <col min="14" max="14" width="17.81640625" style="7" customWidth="1"/>
    <col min="15" max="15" width="8.81640625" style="7" customWidth="1"/>
    <col min="16" max="16" width="18.81640625" style="7" bestFit="1" customWidth="1"/>
    <col min="17" max="17" width="8.81640625" style="7" customWidth="1"/>
    <col min="18" max="18" width="17.81640625" style="7" bestFit="1" customWidth="1"/>
    <col min="19" max="19" width="10.54296875" style="7" customWidth="1"/>
    <col min="20" max="20" width="19" style="7" bestFit="1" customWidth="1"/>
    <col min="21" max="21" width="9.1796875" style="7" customWidth="1"/>
    <col min="22" max="22" width="19" style="7" bestFit="1" customWidth="1"/>
    <col min="23" max="23" width="9.453125" style="7" customWidth="1"/>
    <col min="24" max="24" width="17.26953125" style="7" customWidth="1"/>
    <col min="25" max="25" width="8.81640625" style="7" customWidth="1"/>
    <col min="26" max="26" width="17.26953125" style="7" customWidth="1"/>
    <col min="27" max="27" width="9.453125" style="7" bestFit="1" customWidth="1"/>
    <col min="28" max="28" width="23" style="7" customWidth="1"/>
    <col min="29" max="16384" width="9.1796875" style="7"/>
  </cols>
  <sheetData>
    <row r="1" spans="1:28" customFormat="1" ht="18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8" customFormat="1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8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0">
        <v>0</v>
      </c>
      <c r="C6" s="10">
        <v>0</v>
      </c>
      <c r="D6" s="1">
        <v>4596983363.3299999</v>
      </c>
      <c r="E6" s="2">
        <v>3.345658E-2</v>
      </c>
      <c r="F6" s="1">
        <v>77530948.879999995</v>
      </c>
      <c r="G6" s="2">
        <v>2.9894830000000001E-2</v>
      </c>
      <c r="H6" s="1">
        <v>6207859328.1599998</v>
      </c>
      <c r="I6" s="2">
        <f>H6/$H$13</f>
        <v>3.0345143565909331E-2</v>
      </c>
      <c r="J6" s="1">
        <v>9830584544.9699993</v>
      </c>
      <c r="K6" s="2">
        <v>9.5688510000000004E-2</v>
      </c>
      <c r="L6" s="1">
        <v>1444604118.98</v>
      </c>
      <c r="M6" s="2">
        <v>0.24872643999999999</v>
      </c>
      <c r="N6" s="1">
        <v>3079513554.2199998</v>
      </c>
      <c r="O6" s="2">
        <v>2.4447464603050161E-2</v>
      </c>
      <c r="P6" s="5">
        <f>B6+D6+F6+H6+J6+L6+N6</f>
        <v>25237075858.539997</v>
      </c>
      <c r="Q6" s="3">
        <f>P6/$P$13</f>
        <v>4.3178543993824647E-2</v>
      </c>
      <c r="R6" s="1">
        <v>1156722532.48</v>
      </c>
      <c r="S6" s="16">
        <v>7.2516559999999994E-2</v>
      </c>
      <c r="T6" s="1">
        <v>1992332304.54</v>
      </c>
      <c r="U6" s="16">
        <v>8.6286089999999996E-2</v>
      </c>
      <c r="V6" s="5">
        <f>R6+T6</f>
        <v>3149054837.02</v>
      </c>
      <c r="W6" s="3">
        <f>V6/$V$13</f>
        <v>8.0660211590889846E-2</v>
      </c>
      <c r="X6" s="1">
        <v>2555947883.9299998</v>
      </c>
      <c r="Y6" s="16">
        <v>6.2057500000000002E-2</v>
      </c>
      <c r="Z6" s="5">
        <f>P6+V6+X6</f>
        <v>30942078579.489998</v>
      </c>
      <c r="AA6" s="3">
        <f>Z6/$Z$13</f>
        <v>4.6549767658043931E-2</v>
      </c>
      <c r="AB6" s="11"/>
    </row>
    <row r="7" spans="1:28">
      <c r="A7" s="22" t="s">
        <v>19</v>
      </c>
      <c r="B7" s="1">
        <v>158696163.09</v>
      </c>
      <c r="C7" s="13">
        <v>2.9366070000000001E-2</v>
      </c>
      <c r="D7" s="1">
        <v>251036925.13</v>
      </c>
      <c r="E7" s="2">
        <v>1.8270300000000001E-3</v>
      </c>
      <c r="F7" s="1">
        <v>124259898.33</v>
      </c>
      <c r="G7" s="2">
        <v>4.7912839999999998E-2</v>
      </c>
      <c r="H7" s="1">
        <v>1372199222.71</v>
      </c>
      <c r="I7" s="2">
        <f>H7/$H$13</f>
        <v>6.7075589527744754E-3</v>
      </c>
      <c r="J7" s="1">
        <v>1040725908.86</v>
      </c>
      <c r="K7" s="2">
        <v>1.0130170000000001E-2</v>
      </c>
      <c r="L7" s="10">
        <v>0</v>
      </c>
      <c r="M7" s="10">
        <v>0</v>
      </c>
      <c r="N7" s="1">
        <v>167497854.53</v>
      </c>
      <c r="O7" s="2">
        <v>1.3297223076344613E-3</v>
      </c>
      <c r="P7" s="5">
        <f t="shared" ref="P7:P12" si="0">B7+D7+F7+H7+J7+L7+N7</f>
        <v>3114415972.6500001</v>
      </c>
      <c r="Q7" s="3">
        <f t="shared" ref="Q7:Q12" si="1">P7/$P$13</f>
        <v>5.3285074643317984E-3</v>
      </c>
      <c r="R7" s="1">
        <v>140415772.84</v>
      </c>
      <c r="S7" s="16">
        <v>8.8028599999999992E-3</v>
      </c>
      <c r="T7" s="1">
        <v>2246589963.25</v>
      </c>
      <c r="U7" s="16">
        <v>9.7297750000000002E-2</v>
      </c>
      <c r="V7" s="5">
        <f t="shared" ref="V7:V12" si="2">R7+T7</f>
        <v>2387005736.0900002</v>
      </c>
      <c r="W7" s="3">
        <f t="shared" ref="W7:W12" si="3">V7/$V$13</f>
        <v>6.1141008241027452E-2</v>
      </c>
      <c r="X7" s="1">
        <v>278610740.38999999</v>
      </c>
      <c r="Y7" s="16">
        <v>6.7645700000000001E-3</v>
      </c>
      <c r="Z7" s="5">
        <f t="shared" ref="Z7:Z12" si="4">P7+V7+X7</f>
        <v>5780032449.1300001</v>
      </c>
      <c r="AA7" s="3">
        <f t="shared" ref="AA7:AA12" si="5">Z7/$Z$13</f>
        <v>8.6955750846454891E-3</v>
      </c>
      <c r="AB7" s="11"/>
    </row>
    <row r="8" spans="1:28">
      <c r="A8" s="22" t="s">
        <v>20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2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5" t="s">
        <v>21</v>
      </c>
      <c r="Q8" s="15">
        <v>0</v>
      </c>
      <c r="R8" s="10">
        <v>0</v>
      </c>
      <c r="S8" s="10">
        <v>0</v>
      </c>
      <c r="T8" s="10">
        <v>0</v>
      </c>
      <c r="U8" s="10">
        <v>0</v>
      </c>
      <c r="V8" s="5" t="s">
        <v>21</v>
      </c>
      <c r="W8" s="15">
        <v>0</v>
      </c>
      <c r="X8" s="10">
        <v>0</v>
      </c>
      <c r="Y8" s="10">
        <v>0</v>
      </c>
      <c r="Z8" s="5" t="s">
        <v>21</v>
      </c>
      <c r="AA8" s="15">
        <v>0</v>
      </c>
      <c r="AB8" s="11"/>
    </row>
    <row r="9" spans="1:28">
      <c r="A9" s="22" t="s">
        <v>22</v>
      </c>
      <c r="B9" s="1">
        <v>4408834483.7700005</v>
      </c>
      <c r="C9" s="16">
        <v>0.81583662000000001</v>
      </c>
      <c r="D9" s="1">
        <v>116801769420.83</v>
      </c>
      <c r="E9" s="16">
        <v>0.85007650999999995</v>
      </c>
      <c r="F9" s="1">
        <v>1731304455.52</v>
      </c>
      <c r="G9" s="16">
        <v>0.66756625000000003</v>
      </c>
      <c r="H9" s="1">
        <v>153113612208.14999</v>
      </c>
      <c r="I9" s="2">
        <f t="shared" ref="I9:I12" si="6">H9/$H$13</f>
        <v>0.74844713753016412</v>
      </c>
      <c r="J9" s="1">
        <v>75220014946.639999</v>
      </c>
      <c r="K9" s="16">
        <v>0.73217323999999995</v>
      </c>
      <c r="L9" s="1">
        <v>4314534077.9499998</v>
      </c>
      <c r="M9" s="16">
        <v>0.74286006999999998</v>
      </c>
      <c r="N9" s="1">
        <v>99094666163.630005</v>
      </c>
      <c r="O9" s="2">
        <v>0.78668702076878272</v>
      </c>
      <c r="P9" s="5">
        <f t="shared" si="0"/>
        <v>454684735756.49005</v>
      </c>
      <c r="Q9" s="3">
        <f t="shared" si="1"/>
        <v>0.77792787786619255</v>
      </c>
      <c r="R9" s="1">
        <v>12696050752.700001</v>
      </c>
      <c r="S9" s="16">
        <v>0.79593327999999997</v>
      </c>
      <c r="T9" s="1">
        <v>16440275292.73</v>
      </c>
      <c r="U9" s="16">
        <v>0.71201325000000004</v>
      </c>
      <c r="V9" s="5">
        <f t="shared" si="2"/>
        <v>29136326045.43</v>
      </c>
      <c r="W9" s="3">
        <f t="shared" si="3"/>
        <v>0.74630082530716269</v>
      </c>
      <c r="X9" s="1">
        <v>31738453423.25</v>
      </c>
      <c r="Y9" s="16">
        <v>0.77059831999999995</v>
      </c>
      <c r="Z9" s="5">
        <f t="shared" si="4"/>
        <v>515559515225.17004</v>
      </c>
      <c r="AA9" s="3">
        <f t="shared" si="5"/>
        <v>0.7756161431098334</v>
      </c>
      <c r="AB9" s="11"/>
    </row>
    <row r="10" spans="1:28">
      <c r="A10" s="22" t="s">
        <v>23</v>
      </c>
      <c r="B10" s="1">
        <v>45103816.579999998</v>
      </c>
      <c r="C10" s="16">
        <v>8.3462799999999993E-3</v>
      </c>
      <c r="D10" s="1">
        <v>8875071550.1000004</v>
      </c>
      <c r="E10" s="16">
        <v>6.4592259999999999E-2</v>
      </c>
      <c r="F10" s="1">
        <v>22741465.879999999</v>
      </c>
      <c r="G10" s="16">
        <v>8.7687800000000003E-3</v>
      </c>
      <c r="H10" s="1">
        <v>19194005813.580002</v>
      </c>
      <c r="I10" s="2">
        <f t="shared" si="6"/>
        <v>9.3823785499762488E-2</v>
      </c>
      <c r="J10" s="1">
        <v>8148176589.3599997</v>
      </c>
      <c r="K10" s="16">
        <v>7.9312359999999998E-2</v>
      </c>
      <c r="L10" s="10">
        <v>0</v>
      </c>
      <c r="M10" s="10">
        <v>0</v>
      </c>
      <c r="N10" s="1">
        <v>12800332746.549999</v>
      </c>
      <c r="O10" s="2">
        <v>0.10161854338965799</v>
      </c>
      <c r="P10" s="5">
        <f t="shared" si="0"/>
        <v>49085431982.050003</v>
      </c>
      <c r="Q10" s="3">
        <f t="shared" si="1"/>
        <v>8.3981103681456629E-2</v>
      </c>
      <c r="R10" s="1">
        <v>716864970.08000004</v>
      </c>
      <c r="S10" s="16">
        <v>4.4941269999999998E-2</v>
      </c>
      <c r="T10" s="1">
        <v>125103553.98999999</v>
      </c>
      <c r="U10" s="16">
        <v>5.4181200000000002E-3</v>
      </c>
      <c r="V10" s="5">
        <f t="shared" si="2"/>
        <v>841968524.07000005</v>
      </c>
      <c r="W10" s="3">
        <f t="shared" si="3"/>
        <v>2.1566267600669323E-2</v>
      </c>
      <c r="X10" s="1">
        <v>4613317390.1300001</v>
      </c>
      <c r="Y10" s="16">
        <v>0.1120097</v>
      </c>
      <c r="Z10" s="5">
        <f t="shared" si="4"/>
        <v>54540717896.25</v>
      </c>
      <c r="AA10" s="3">
        <f t="shared" si="5"/>
        <v>8.2051945523021239E-2</v>
      </c>
      <c r="AB10" s="11"/>
    </row>
    <row r="11" spans="1:28">
      <c r="A11" s="22" t="s">
        <v>24</v>
      </c>
      <c r="B11" s="1">
        <v>574979331.62</v>
      </c>
      <c r="C11" s="16">
        <v>0.10639754999999999</v>
      </c>
      <c r="D11" s="1">
        <v>1210529361.49</v>
      </c>
      <c r="E11" s="16">
        <v>8.8101599999999992E-3</v>
      </c>
      <c r="F11" s="1">
        <v>582350909.91999996</v>
      </c>
      <c r="G11" s="16">
        <v>0.22454619000000001</v>
      </c>
      <c r="H11" s="1">
        <v>9925150906.0799999</v>
      </c>
      <c r="I11" s="2">
        <f t="shared" si="6"/>
        <v>4.8515939752710541E-2</v>
      </c>
      <c r="J11" s="1">
        <v>4279012057.5</v>
      </c>
      <c r="K11" s="16">
        <v>4.1650859999999998E-2</v>
      </c>
      <c r="L11" s="1">
        <v>48865565.049999997</v>
      </c>
      <c r="M11" s="16">
        <v>8.4134899999999992E-3</v>
      </c>
      <c r="N11" s="1">
        <v>6517845550.6099997</v>
      </c>
      <c r="O11" s="2">
        <v>5.1743496361082227E-2</v>
      </c>
      <c r="P11" s="5">
        <f t="shared" si="0"/>
        <v>23138733682.27</v>
      </c>
      <c r="Q11" s="3">
        <f t="shared" si="1"/>
        <v>3.9588454536550521E-2</v>
      </c>
      <c r="R11" s="1">
        <v>807672524.80999994</v>
      </c>
      <c r="S11" s="16">
        <v>5.0634129999999999E-2</v>
      </c>
      <c r="T11" s="1">
        <v>2285543378.0700002</v>
      </c>
      <c r="U11" s="16">
        <v>9.8984790000000003E-2</v>
      </c>
      <c r="V11" s="5">
        <f t="shared" si="2"/>
        <v>3093215902.8800001</v>
      </c>
      <c r="W11" s="3">
        <f t="shared" si="3"/>
        <v>7.9229947439947226E-2</v>
      </c>
      <c r="X11" s="1">
        <v>1222353141.52</v>
      </c>
      <c r="Y11" s="16">
        <v>2.9678300000000001E-2</v>
      </c>
      <c r="Z11" s="5">
        <f t="shared" si="4"/>
        <v>27454302726.670002</v>
      </c>
      <c r="AA11" s="3">
        <f t="shared" si="5"/>
        <v>4.1302700781944528E-2</v>
      </c>
      <c r="AB11" s="11"/>
    </row>
    <row r="12" spans="1:28">
      <c r="A12" s="22" t="s">
        <v>25</v>
      </c>
      <c r="B12" s="1">
        <v>216451633.94</v>
      </c>
      <c r="C12" s="16">
        <v>4.0053480000000002E-2</v>
      </c>
      <c r="D12" s="1">
        <v>5666087792.3199997</v>
      </c>
      <c r="E12" s="16">
        <v>4.1237459999999997E-2</v>
      </c>
      <c r="F12" s="1">
        <v>55269471.350000001</v>
      </c>
      <c r="G12" s="16">
        <v>2.1311119999999999E-2</v>
      </c>
      <c r="H12" s="1">
        <v>14762224693.23</v>
      </c>
      <c r="I12" s="2">
        <f t="shared" si="6"/>
        <v>7.2160434698679193E-2</v>
      </c>
      <c r="J12" s="1">
        <v>4216755786.5799999</v>
      </c>
      <c r="K12" s="16">
        <v>4.1044869999999997E-2</v>
      </c>
      <c r="L12" s="10">
        <v>0</v>
      </c>
      <c r="M12" s="10">
        <v>0</v>
      </c>
      <c r="N12" s="1">
        <v>4304680912.5600004</v>
      </c>
      <c r="O12" s="2">
        <v>3.4173752569792409E-2</v>
      </c>
      <c r="P12" s="5">
        <f t="shared" si="0"/>
        <v>29221470289.98</v>
      </c>
      <c r="Q12" s="3">
        <f t="shared" si="1"/>
        <v>4.9995512457643929E-2</v>
      </c>
      <c r="R12" s="1">
        <v>433422957.75</v>
      </c>
      <c r="S12" s="16">
        <v>2.7171890000000001E-2</v>
      </c>
      <c r="T12" s="10">
        <v>0</v>
      </c>
      <c r="U12" s="10">
        <v>0</v>
      </c>
      <c r="V12" s="5">
        <f t="shared" si="2"/>
        <v>433422957.75</v>
      </c>
      <c r="W12" s="3">
        <f t="shared" si="3"/>
        <v>1.1101739820303509E-2</v>
      </c>
      <c r="X12" s="1">
        <v>778084352.99000001</v>
      </c>
      <c r="Y12" s="16">
        <v>1.889161E-2</v>
      </c>
      <c r="Z12" s="5">
        <f t="shared" si="4"/>
        <v>30432977600.720001</v>
      </c>
      <c r="AA12" s="3">
        <f t="shared" si="5"/>
        <v>4.5783867842511344E-2</v>
      </c>
      <c r="AB12" s="11"/>
    </row>
    <row r="13" spans="1:28">
      <c r="A13" s="23" t="s">
        <v>26</v>
      </c>
      <c r="B13" s="5">
        <f>SUM(B6:B12)</f>
        <v>5404065429</v>
      </c>
      <c r="C13" s="14">
        <f t="shared" ref="C13:AA13" si="7">SUM(C6:C12)</f>
        <v>1</v>
      </c>
      <c r="D13" s="5">
        <f t="shared" si="7"/>
        <v>137401478413.20001</v>
      </c>
      <c r="E13" s="14">
        <f t="shared" si="7"/>
        <v>0.99999999999999989</v>
      </c>
      <c r="F13" s="5">
        <f t="shared" si="7"/>
        <v>2593457149.8800001</v>
      </c>
      <c r="G13" s="14">
        <f t="shared" si="7"/>
        <v>1.0000000099999999</v>
      </c>
      <c r="H13" s="5">
        <f>SUM(H6:H12)</f>
        <v>204575052171.90997</v>
      </c>
      <c r="I13" s="14">
        <f t="shared" si="7"/>
        <v>1</v>
      </c>
      <c r="J13" s="5">
        <f t="shared" si="7"/>
        <v>102735269833.91</v>
      </c>
      <c r="K13" s="14">
        <f t="shared" si="7"/>
        <v>1.0000000099999997</v>
      </c>
      <c r="L13" s="5">
        <f t="shared" si="7"/>
        <v>5808003761.9800005</v>
      </c>
      <c r="M13" s="14">
        <f t="shared" si="7"/>
        <v>1</v>
      </c>
      <c r="N13" s="5">
        <f t="shared" si="7"/>
        <v>125964536782.10001</v>
      </c>
      <c r="O13" s="14">
        <f t="shared" si="7"/>
        <v>1</v>
      </c>
      <c r="P13" s="5">
        <f t="shared" si="7"/>
        <v>584481863541.97998</v>
      </c>
      <c r="Q13" s="14">
        <f t="shared" si="7"/>
        <v>1</v>
      </c>
      <c r="R13" s="5">
        <f t="shared" si="7"/>
        <v>15951149510.66</v>
      </c>
      <c r="S13" s="14">
        <f t="shared" si="7"/>
        <v>0.99999999000000006</v>
      </c>
      <c r="T13" s="5">
        <f t="shared" si="7"/>
        <v>23089844492.580002</v>
      </c>
      <c r="U13" s="14">
        <f t="shared" si="7"/>
        <v>1</v>
      </c>
      <c r="V13" s="5">
        <f t="shared" si="7"/>
        <v>39040994003.239998</v>
      </c>
      <c r="W13" s="14">
        <f t="shared" si="7"/>
        <v>1.0000000000000002</v>
      </c>
      <c r="X13" s="5">
        <f t="shared" si="7"/>
        <v>41186766932.209991</v>
      </c>
      <c r="Y13" s="14">
        <f t="shared" si="7"/>
        <v>0.99999999999999989</v>
      </c>
      <c r="Z13" s="5">
        <f t="shared" si="7"/>
        <v>664709624477.43005</v>
      </c>
      <c r="AA13" s="14">
        <f t="shared" si="7"/>
        <v>0.99999999999999989</v>
      </c>
    </row>
    <row r="14" spans="1:28">
      <c r="B14" s="11"/>
      <c r="F14" s="11"/>
      <c r="H14" s="11"/>
      <c r="J14" s="11"/>
      <c r="L14" s="11"/>
      <c r="N14" s="11"/>
      <c r="P14" s="11"/>
      <c r="R14" s="11"/>
      <c r="T14" s="11"/>
      <c r="V14" s="11"/>
      <c r="X14" s="11"/>
      <c r="Z14" s="11"/>
    </row>
    <row r="15" spans="1:28">
      <c r="A15" s="9" t="s">
        <v>27</v>
      </c>
      <c r="P15" s="11"/>
      <c r="R15" s="11"/>
      <c r="T15" s="11"/>
      <c r="Z15" s="11"/>
    </row>
    <row r="16" spans="1:28">
      <c r="A16" s="9" t="s">
        <v>28</v>
      </c>
      <c r="P16" s="11"/>
    </row>
    <row r="17" spans="1:10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B17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O19" sqref="O19:Z21"/>
    </sheetView>
  </sheetViews>
  <sheetFormatPr baseColWidth="10" defaultColWidth="9.1796875" defaultRowHeight="14.5"/>
  <cols>
    <col min="1" max="1" width="13.81640625" style="7" customWidth="1"/>
    <col min="2" max="2" width="17.26953125" style="7" customWidth="1"/>
    <col min="3" max="3" width="9.453125" style="8" bestFit="1" customWidth="1"/>
    <col min="4" max="4" width="18.81640625" style="8" bestFit="1" customWidth="1"/>
    <col min="5" max="5" width="10.453125" style="8" customWidth="1"/>
    <col min="6" max="6" width="18.81640625" style="7" customWidth="1"/>
    <col min="7" max="7" width="8.81640625" style="8" customWidth="1"/>
    <col min="8" max="8" width="19.453125" style="7" customWidth="1"/>
    <col min="9" max="9" width="8.81640625" style="8" customWidth="1"/>
    <col min="10" max="10" width="17.81640625" style="7" bestFit="1" customWidth="1"/>
    <col min="11" max="11" width="8.81640625" style="7" customWidth="1"/>
    <col min="12" max="12" width="17.81640625" style="7" customWidth="1"/>
    <col min="13" max="13" width="8.81640625" style="7" customWidth="1"/>
    <col min="14" max="14" width="17.81640625" style="7" customWidth="1"/>
    <col min="15" max="15" width="8.81640625" style="7" customWidth="1"/>
    <col min="16" max="16" width="18.81640625" style="7" bestFit="1" customWidth="1"/>
    <col min="17" max="17" width="8.81640625" style="7" customWidth="1"/>
    <col min="18" max="18" width="17.81640625" style="7" bestFit="1" customWidth="1"/>
    <col min="19" max="19" width="10.54296875" style="7" customWidth="1"/>
    <col min="20" max="20" width="19" style="7" bestFit="1" customWidth="1"/>
    <col min="21" max="21" width="9.1796875" style="7" customWidth="1"/>
    <col min="22" max="22" width="19" style="7" bestFit="1" customWidth="1"/>
    <col min="23" max="23" width="9.453125" style="7" customWidth="1"/>
    <col min="24" max="24" width="17.26953125" style="7" customWidth="1"/>
    <col min="25" max="25" width="8.81640625" style="7" customWidth="1"/>
    <col min="26" max="26" width="17.26953125" style="7" customWidth="1"/>
    <col min="27" max="27" width="9.453125" style="7" bestFit="1" customWidth="1"/>
    <col min="28" max="28" width="23" style="7" customWidth="1"/>
    <col min="29" max="16384" width="9.1796875" style="7"/>
  </cols>
  <sheetData>
    <row r="1" spans="1:28" customFormat="1" ht="18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8" customFormat="1">
      <c r="A2" s="35" t="s">
        <v>32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8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0">
        <v>0</v>
      </c>
      <c r="C6" s="10">
        <v>0</v>
      </c>
      <c r="D6" s="1">
        <v>5233020921.75</v>
      </c>
      <c r="E6" s="2">
        <v>3.7489710000000002E-2</v>
      </c>
      <c r="F6" s="1">
        <v>39406659.710000001</v>
      </c>
      <c r="G6" s="2">
        <v>1.493856E-2</v>
      </c>
      <c r="H6" s="1">
        <v>6928045680.71</v>
      </c>
      <c r="I6" s="2">
        <v>3.3285509911590808E-2</v>
      </c>
      <c r="J6" s="1">
        <v>10595925867.48</v>
      </c>
      <c r="K6" s="2">
        <v>0.10153419</v>
      </c>
      <c r="L6" s="1">
        <v>1313098520.04</v>
      </c>
      <c r="M6" s="2">
        <v>0.22429044000000001</v>
      </c>
      <c r="N6" s="1">
        <v>1875774528.21</v>
      </c>
      <c r="O6" s="2">
        <v>1.4626990031375199E-2</v>
      </c>
      <c r="P6" s="5">
        <f>B6+D6+F6+H6+J6+L6+N6</f>
        <v>25985272177.900002</v>
      </c>
      <c r="Q6" s="3">
        <f>P6/$P$13</f>
        <v>4.3724986542708837E-2</v>
      </c>
      <c r="R6" s="1">
        <v>1274939218.3399999</v>
      </c>
      <c r="S6" s="16">
        <v>7.9160010000000003E-2</v>
      </c>
      <c r="T6" s="1">
        <v>1872445543.1199999</v>
      </c>
      <c r="U6" s="16">
        <v>8.055553E-2</v>
      </c>
      <c r="V6" s="5">
        <f>R6+T6</f>
        <v>3147384761.46</v>
      </c>
      <c r="W6" s="3">
        <f>V6/$V$13</f>
        <v>7.9984348986527287E-2</v>
      </c>
      <c r="X6" s="1">
        <v>1968469462.2</v>
      </c>
      <c r="Y6" s="16">
        <v>4.7160599999999997E-2</v>
      </c>
      <c r="Z6" s="5">
        <f>P6+V6+X6</f>
        <v>31101126401.560001</v>
      </c>
      <c r="AA6" s="3">
        <f>Z6/$Z$13</f>
        <v>4.6049916125718342E-2</v>
      </c>
      <c r="AB6" s="11"/>
    </row>
    <row r="7" spans="1:28">
      <c r="A7" s="22" t="s">
        <v>19</v>
      </c>
      <c r="B7" s="1">
        <v>162196056.69</v>
      </c>
      <c r="C7" s="13">
        <v>2.9640420000000001E-2</v>
      </c>
      <c r="D7" s="1">
        <v>252714047.96000001</v>
      </c>
      <c r="E7" s="2">
        <v>1.8104600000000001E-3</v>
      </c>
      <c r="F7" s="1">
        <v>150679565.56</v>
      </c>
      <c r="G7" s="2">
        <v>5.7120690000000002E-2</v>
      </c>
      <c r="H7" s="1">
        <v>1342492015.5899999</v>
      </c>
      <c r="I7" s="2">
        <v>6.4499475538349806E-3</v>
      </c>
      <c r="J7" s="1">
        <v>1244486522.8499999</v>
      </c>
      <c r="K7" s="2">
        <v>1.1925140000000001E-2</v>
      </c>
      <c r="L7" s="10">
        <v>0</v>
      </c>
      <c r="M7" s="10">
        <v>0</v>
      </c>
      <c r="N7" s="1">
        <v>163986678.81999999</v>
      </c>
      <c r="O7" s="2">
        <v>1.2787419171681653E-3</v>
      </c>
      <c r="P7" s="5">
        <f t="shared" ref="P7:P12" si="0">B7+D7+F7+H7+J7+L7+N7</f>
        <v>3316554887.4699998</v>
      </c>
      <c r="Q7" s="3">
        <f t="shared" ref="Q7:Q12" si="1">P7/$P$13</f>
        <v>5.5807119059585871E-3</v>
      </c>
      <c r="R7" s="1">
        <v>135186829.41999999</v>
      </c>
      <c r="S7" s="16">
        <v>8.3936500000000008E-3</v>
      </c>
      <c r="T7" s="1">
        <v>2433508279.71</v>
      </c>
      <c r="U7" s="16">
        <v>0.10469332000000001</v>
      </c>
      <c r="V7" s="5">
        <f t="shared" ref="V7:V12" si="2">R7+T7</f>
        <v>2568695109.1300001</v>
      </c>
      <c r="W7" s="3">
        <f t="shared" ref="W7:W12" si="3">V7/$V$13</f>
        <v>6.5278134584769887E-2</v>
      </c>
      <c r="X7" s="1">
        <v>283964252.07999998</v>
      </c>
      <c r="Y7" s="16">
        <v>6.8032199999999996E-3</v>
      </c>
      <c r="Z7" s="5">
        <f t="shared" ref="Z7:Z12" si="4">P7+V7+X7</f>
        <v>6169214248.6800003</v>
      </c>
      <c r="AA7" s="3">
        <f t="shared" ref="AA7:AA12" si="5">Z7/$Z$13</f>
        <v>9.134453686508625E-3</v>
      </c>
      <c r="AB7" s="11"/>
    </row>
    <row r="8" spans="1:28">
      <c r="A8" s="22" t="s">
        <v>20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2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5" t="s">
        <v>21</v>
      </c>
      <c r="Q8" s="15">
        <v>0</v>
      </c>
      <c r="R8" s="10">
        <v>0</v>
      </c>
      <c r="S8" s="10">
        <v>0</v>
      </c>
      <c r="T8" s="10">
        <v>0</v>
      </c>
      <c r="U8" s="10">
        <v>0</v>
      </c>
      <c r="V8" s="5" t="s">
        <v>21</v>
      </c>
      <c r="W8" s="15">
        <v>0</v>
      </c>
      <c r="X8" s="10">
        <v>0</v>
      </c>
      <c r="Y8" s="10">
        <v>0</v>
      </c>
      <c r="Z8" s="5" t="s">
        <v>21</v>
      </c>
      <c r="AA8" s="15">
        <v>0</v>
      </c>
      <c r="AB8" s="11"/>
    </row>
    <row r="9" spans="1:28">
      <c r="A9" s="22" t="s">
        <v>22</v>
      </c>
      <c r="B9" s="1">
        <v>4479149323.4700003</v>
      </c>
      <c r="C9" s="16">
        <v>0.81853929000000003</v>
      </c>
      <c r="D9" s="1">
        <v>117761472204.83</v>
      </c>
      <c r="E9" s="16">
        <v>0.84365102999999997</v>
      </c>
      <c r="F9" s="1">
        <v>1791877847.6099999</v>
      </c>
      <c r="G9" s="16">
        <v>0.67927793999999997</v>
      </c>
      <c r="H9" s="1">
        <v>155680015378.75</v>
      </c>
      <c r="I9" s="2">
        <v>0.747958217041511</v>
      </c>
      <c r="J9" s="1">
        <v>75733152053.089996</v>
      </c>
      <c r="K9" s="16">
        <v>0.72570385000000004</v>
      </c>
      <c r="L9" s="1">
        <v>4494450444.4099998</v>
      </c>
      <c r="M9" s="16">
        <v>0.76769737999999998</v>
      </c>
      <c r="N9" s="1">
        <v>100815250244.74001</v>
      </c>
      <c r="O9" s="2">
        <v>0.78614121162397954</v>
      </c>
      <c r="P9" s="5">
        <f t="shared" si="0"/>
        <v>460755367496.89996</v>
      </c>
      <c r="Q9" s="3">
        <f t="shared" si="1"/>
        <v>0.77530541551983678</v>
      </c>
      <c r="R9" s="1">
        <v>12737777613.200001</v>
      </c>
      <c r="S9" s="16">
        <v>0.79087898999999995</v>
      </c>
      <c r="T9" s="1">
        <v>16535371991.43</v>
      </c>
      <c r="U9" s="16">
        <v>0.71137751000000005</v>
      </c>
      <c r="V9" s="5">
        <f t="shared" si="2"/>
        <v>29273149604.630001</v>
      </c>
      <c r="W9" s="3">
        <f t="shared" si="3"/>
        <v>0.74391724919753066</v>
      </c>
      <c r="X9" s="1">
        <v>32851470821.189999</v>
      </c>
      <c r="Y9" s="16">
        <v>0.78705565</v>
      </c>
      <c r="Z9" s="5">
        <f t="shared" si="4"/>
        <v>522879987922.71997</v>
      </c>
      <c r="AA9" s="3">
        <f t="shared" si="5"/>
        <v>0.7742028142893923</v>
      </c>
      <c r="AB9" s="11"/>
    </row>
    <row r="10" spans="1:28">
      <c r="A10" s="22" t="s">
        <v>23</v>
      </c>
      <c r="B10" s="1">
        <v>45263583.990000002</v>
      </c>
      <c r="C10" s="16">
        <v>8.2716600000000001E-3</v>
      </c>
      <c r="D10" s="1">
        <v>8980153672.2000008</v>
      </c>
      <c r="E10" s="16">
        <v>6.4334420000000003E-2</v>
      </c>
      <c r="F10" s="1">
        <v>22968019.350000001</v>
      </c>
      <c r="G10" s="16">
        <v>8.7068800000000002E-3</v>
      </c>
      <c r="H10" s="1">
        <v>19307112356.560001</v>
      </c>
      <c r="I10" s="2">
        <v>9.276022551320931E-2</v>
      </c>
      <c r="J10" s="1">
        <v>8218631346.0799999</v>
      </c>
      <c r="K10" s="16">
        <v>7.8754050000000006E-2</v>
      </c>
      <c r="L10" s="10">
        <v>0</v>
      </c>
      <c r="M10" s="10">
        <v>0</v>
      </c>
      <c r="N10" s="1">
        <v>12933689769.219999</v>
      </c>
      <c r="O10" s="2">
        <v>0.10085484607993397</v>
      </c>
      <c r="P10" s="5">
        <f t="shared" si="0"/>
        <v>49507818747.400002</v>
      </c>
      <c r="Q10" s="3">
        <f t="shared" si="1"/>
        <v>8.3305985547074454E-2</v>
      </c>
      <c r="R10" s="1">
        <v>722274006.76999998</v>
      </c>
      <c r="S10" s="16">
        <v>4.4845450000000002E-2</v>
      </c>
      <c r="T10" s="1">
        <v>127989569.55</v>
      </c>
      <c r="U10" s="16">
        <v>5.5063100000000004E-3</v>
      </c>
      <c r="V10" s="5">
        <f t="shared" si="2"/>
        <v>850263576.31999993</v>
      </c>
      <c r="W10" s="3">
        <f t="shared" si="3"/>
        <v>2.1607710455891133E-2</v>
      </c>
      <c r="X10" s="1">
        <v>4632651962.8199997</v>
      </c>
      <c r="Y10" s="16">
        <v>0.11098909</v>
      </c>
      <c r="Z10" s="5">
        <f t="shared" si="4"/>
        <v>54990734286.540001</v>
      </c>
      <c r="AA10" s="3">
        <f t="shared" si="5"/>
        <v>8.1422089634020853E-2</v>
      </c>
      <c r="AB10" s="11"/>
    </row>
    <row r="11" spans="1:28">
      <c r="A11" s="22" t="s">
        <v>24</v>
      </c>
      <c r="B11" s="1">
        <v>569334936.90999997</v>
      </c>
      <c r="C11" s="16">
        <v>0.10404275</v>
      </c>
      <c r="D11" s="1">
        <v>1545404104.4100001</v>
      </c>
      <c r="E11" s="16">
        <v>1.107138E-2</v>
      </c>
      <c r="F11" s="1">
        <v>577001587.5</v>
      </c>
      <c r="G11" s="16">
        <v>0.21873391</v>
      </c>
      <c r="H11" s="1">
        <v>9731844668.9500008</v>
      </c>
      <c r="I11" s="2">
        <v>4.6756246583120178E-2</v>
      </c>
      <c r="J11" s="1">
        <v>4250321959.3099999</v>
      </c>
      <c r="K11" s="16">
        <v>4.0728199999999999E-2</v>
      </c>
      <c r="L11" s="1">
        <v>46906951.649999999</v>
      </c>
      <c r="M11" s="16">
        <v>8.0121800000000007E-3</v>
      </c>
      <c r="N11" s="1">
        <v>8051044724.9799995</v>
      </c>
      <c r="O11" s="2">
        <v>6.2780760247776624E-2</v>
      </c>
      <c r="P11" s="5">
        <f t="shared" si="0"/>
        <v>24771858933.709999</v>
      </c>
      <c r="Q11" s="3">
        <f t="shared" si="1"/>
        <v>4.1683196200482747E-2</v>
      </c>
      <c r="R11" s="1">
        <v>806925649.91999996</v>
      </c>
      <c r="S11" s="16">
        <v>5.0101399999999997E-2</v>
      </c>
      <c r="T11" s="1">
        <v>2274843537.71</v>
      </c>
      <c r="U11" s="16">
        <v>9.7867319999999994E-2</v>
      </c>
      <c r="V11" s="5">
        <f t="shared" si="2"/>
        <v>3081769187.6300001</v>
      </c>
      <c r="W11" s="3">
        <f t="shared" si="3"/>
        <v>7.8316863326548608E-2</v>
      </c>
      <c r="X11" s="1">
        <v>1203918206.49</v>
      </c>
      <c r="Y11" s="16">
        <v>2.8843480000000001E-2</v>
      </c>
      <c r="Z11" s="5">
        <f t="shared" si="4"/>
        <v>29057546327.830002</v>
      </c>
      <c r="AA11" s="3">
        <f t="shared" si="5"/>
        <v>4.3024087100222486E-2</v>
      </c>
      <c r="AB11" s="11"/>
    </row>
    <row r="12" spans="1:28">
      <c r="A12" s="22" t="s">
        <v>25</v>
      </c>
      <c r="B12" s="1">
        <v>216181096.25999999</v>
      </c>
      <c r="C12" s="16">
        <v>3.950588E-2</v>
      </c>
      <c r="D12" s="1">
        <v>5812759888.0100002</v>
      </c>
      <c r="E12" s="16">
        <v>4.1642999999999999E-2</v>
      </c>
      <c r="F12" s="1">
        <v>55981874.609999999</v>
      </c>
      <c r="G12" s="16">
        <v>2.1222009999999999E-2</v>
      </c>
      <c r="H12" s="1">
        <v>15150479315.6</v>
      </c>
      <c r="I12" s="2">
        <v>7.2789853396733745E-2</v>
      </c>
      <c r="J12" s="1">
        <v>4315688683.2799997</v>
      </c>
      <c r="K12" s="16">
        <v>4.135457E-2</v>
      </c>
      <c r="L12" s="10">
        <v>0</v>
      </c>
      <c r="M12" s="10">
        <v>0</v>
      </c>
      <c r="N12" s="1">
        <v>4400891682.5799999</v>
      </c>
      <c r="O12" s="2">
        <v>3.4317450099766479E-2</v>
      </c>
      <c r="P12" s="5">
        <f t="shared" si="0"/>
        <v>29951982540.339996</v>
      </c>
      <c r="Q12" s="3">
        <f t="shared" si="1"/>
        <v>5.0399704283938564E-2</v>
      </c>
      <c r="R12" s="1">
        <v>428745622.87</v>
      </c>
      <c r="S12" s="16">
        <v>2.662049E-2</v>
      </c>
      <c r="T12" s="10">
        <v>0</v>
      </c>
      <c r="U12" s="10">
        <v>0</v>
      </c>
      <c r="V12" s="5">
        <f t="shared" si="2"/>
        <v>428745622.87</v>
      </c>
      <c r="W12" s="3">
        <f t="shared" si="3"/>
        <v>1.0895693448732459E-2</v>
      </c>
      <c r="X12" s="1">
        <v>799230476.87</v>
      </c>
      <c r="Y12" s="16">
        <v>1.914797E-2</v>
      </c>
      <c r="Z12" s="5">
        <f t="shared" si="4"/>
        <v>31179958640.079994</v>
      </c>
      <c r="AA12" s="3">
        <f t="shared" si="5"/>
        <v>4.6166639164137498E-2</v>
      </c>
      <c r="AB12" s="11"/>
    </row>
    <row r="13" spans="1:28">
      <c r="A13" s="23" t="s">
        <v>26</v>
      </c>
      <c r="B13" s="5">
        <f>SUM(B6:B12)</f>
        <v>5472124997.3199997</v>
      </c>
      <c r="C13" s="14">
        <f t="shared" ref="C13:AA13" si="6">SUM(C6:C12)</f>
        <v>1</v>
      </c>
      <c r="D13" s="5">
        <f t="shared" si="6"/>
        <v>139585524839.16</v>
      </c>
      <c r="E13" s="14">
        <f t="shared" si="6"/>
        <v>0.99999999999999989</v>
      </c>
      <c r="F13" s="5">
        <f t="shared" si="6"/>
        <v>2637915554.3399997</v>
      </c>
      <c r="G13" s="14">
        <f t="shared" si="6"/>
        <v>0.99999998999999995</v>
      </c>
      <c r="H13" s="5">
        <f>SUM(H6:H12)</f>
        <v>208139989416.16</v>
      </c>
      <c r="I13" s="14">
        <f t="shared" si="6"/>
        <v>1</v>
      </c>
      <c r="J13" s="5">
        <f t="shared" si="6"/>
        <v>104358206432.09</v>
      </c>
      <c r="K13" s="14">
        <f t="shared" si="6"/>
        <v>1</v>
      </c>
      <c r="L13" s="5">
        <f t="shared" si="6"/>
        <v>5854455916.0999994</v>
      </c>
      <c r="M13" s="14">
        <f t="shared" si="6"/>
        <v>1</v>
      </c>
      <c r="N13" s="5">
        <f t="shared" si="6"/>
        <v>128240637628.55</v>
      </c>
      <c r="O13" s="14">
        <f t="shared" si="6"/>
        <v>1</v>
      </c>
      <c r="P13" s="5">
        <f t="shared" si="6"/>
        <v>594288854783.71997</v>
      </c>
      <c r="Q13" s="14">
        <f t="shared" si="6"/>
        <v>1</v>
      </c>
      <c r="R13" s="5">
        <f t="shared" si="6"/>
        <v>16105848940.520002</v>
      </c>
      <c r="S13" s="14">
        <f t="shared" si="6"/>
        <v>0.99999998999999984</v>
      </c>
      <c r="T13" s="5">
        <f t="shared" si="6"/>
        <v>23244158921.52</v>
      </c>
      <c r="U13" s="14">
        <f t="shared" si="6"/>
        <v>0.99999999000000006</v>
      </c>
      <c r="V13" s="5">
        <f t="shared" si="6"/>
        <v>39350007862.040001</v>
      </c>
      <c r="W13" s="14">
        <f t="shared" si="6"/>
        <v>1</v>
      </c>
      <c r="X13" s="5">
        <f t="shared" si="6"/>
        <v>41739705181.650002</v>
      </c>
      <c r="Y13" s="14">
        <f t="shared" si="6"/>
        <v>1.0000000099999999</v>
      </c>
      <c r="Z13" s="5">
        <f t="shared" si="6"/>
        <v>675378567827.40991</v>
      </c>
      <c r="AA13" s="14">
        <f t="shared" si="6"/>
        <v>1.0000000000000002</v>
      </c>
    </row>
    <row r="14" spans="1:28">
      <c r="B14" s="11"/>
      <c r="F14" s="11"/>
      <c r="H14" s="11"/>
      <c r="J14" s="11"/>
      <c r="L14" s="11"/>
      <c r="N14" s="11"/>
      <c r="P14" s="11"/>
      <c r="R14" s="11"/>
      <c r="T14" s="11"/>
      <c r="V14" s="11"/>
      <c r="X14" s="11"/>
      <c r="Z14" s="11"/>
    </row>
    <row r="15" spans="1:28">
      <c r="A15" s="9" t="s">
        <v>27</v>
      </c>
      <c r="P15" s="11"/>
      <c r="R15" s="11"/>
      <c r="T15" s="11"/>
      <c r="Z15" s="11"/>
    </row>
    <row r="16" spans="1:28">
      <c r="A16" s="9" t="s">
        <v>28</v>
      </c>
      <c r="P16" s="11"/>
    </row>
    <row r="17" spans="1:10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B1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28" sqref="N28"/>
    </sheetView>
  </sheetViews>
  <sheetFormatPr baseColWidth="10" defaultColWidth="9.1796875" defaultRowHeight="14.5"/>
  <cols>
    <col min="1" max="1" width="13.81640625" style="7" customWidth="1"/>
    <col min="2" max="2" width="17.26953125" style="7" customWidth="1"/>
    <col min="3" max="3" width="9.453125" style="8" bestFit="1" customWidth="1"/>
    <col min="4" max="4" width="18.81640625" style="8" bestFit="1" customWidth="1"/>
    <col min="5" max="5" width="10.453125" style="8" customWidth="1"/>
    <col min="6" max="6" width="18.81640625" style="7" customWidth="1"/>
    <col min="7" max="7" width="8.81640625" style="8" customWidth="1"/>
    <col min="8" max="8" width="19.453125" style="7" customWidth="1"/>
    <col min="9" max="9" width="8.81640625" style="8" customWidth="1"/>
    <col min="10" max="10" width="17.81640625" style="7" bestFit="1" customWidth="1"/>
    <col min="11" max="11" width="8.81640625" style="7" customWidth="1"/>
    <col min="12" max="12" width="17.81640625" style="7" customWidth="1"/>
    <col min="13" max="13" width="8.81640625" style="7" customWidth="1"/>
    <col min="14" max="14" width="17.81640625" style="7" customWidth="1"/>
    <col min="15" max="15" width="8.81640625" style="7" customWidth="1"/>
    <col min="16" max="16" width="18.81640625" style="7" bestFit="1" customWidth="1"/>
    <col min="17" max="17" width="8.81640625" style="7" customWidth="1"/>
    <col min="18" max="18" width="17.81640625" style="7" bestFit="1" customWidth="1"/>
    <col min="19" max="19" width="10.54296875" style="7" customWidth="1"/>
    <col min="20" max="20" width="19" style="7" bestFit="1" customWidth="1"/>
    <col min="21" max="21" width="9.1796875" style="7" customWidth="1"/>
    <col min="22" max="22" width="19" style="7" bestFit="1" customWidth="1"/>
    <col min="23" max="23" width="9.453125" style="7" customWidth="1"/>
    <col min="24" max="24" width="17.26953125" style="7" customWidth="1"/>
    <col min="25" max="25" width="8.81640625" style="7" customWidth="1"/>
    <col min="26" max="26" width="17.26953125" style="7" customWidth="1"/>
    <col min="27" max="27" width="9.453125" style="7" bestFit="1" customWidth="1"/>
    <col min="28" max="28" width="23" style="7" customWidth="1"/>
    <col min="29" max="16384" width="9.1796875" style="7"/>
  </cols>
  <sheetData>
    <row r="1" spans="1:28" customFormat="1" ht="18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8" customFormat="1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8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0">
        <v>0</v>
      </c>
      <c r="C6" s="10">
        <v>0</v>
      </c>
      <c r="D6" s="1">
        <v>14402776063.700001</v>
      </c>
      <c r="E6" s="2">
        <v>0.10148081</v>
      </c>
      <c r="F6" s="1">
        <v>35697296.210000001</v>
      </c>
      <c r="G6" s="2">
        <v>1.3338630000000001E-2</v>
      </c>
      <c r="H6" s="1">
        <v>10197559015.93</v>
      </c>
      <c r="I6" s="2">
        <v>4.8217044281843945E-2</v>
      </c>
      <c r="J6" s="1">
        <v>11749535977.709999</v>
      </c>
      <c r="K6" s="2">
        <v>0.11090398</v>
      </c>
      <c r="L6" s="1">
        <v>1346490620.3699999</v>
      </c>
      <c r="M6" s="2">
        <v>0.22751458999999999</v>
      </c>
      <c r="N6" s="1">
        <v>2540146252.6300001</v>
      </c>
      <c r="O6" s="2">
        <v>1.945805601787028E-2</v>
      </c>
      <c r="P6" s="5">
        <f>B6+D6+F6+H6+J6+L6+N6</f>
        <v>40272205226.550003</v>
      </c>
      <c r="Q6" s="3">
        <f>P6/$P$13</f>
        <v>6.6672031684947397E-2</v>
      </c>
      <c r="R6" s="1">
        <v>1339621069.4400001</v>
      </c>
      <c r="S6" s="16">
        <v>8.2413100000000003E-2</v>
      </c>
      <c r="T6" s="1">
        <v>2321259715.7199998</v>
      </c>
      <c r="U6" s="16">
        <v>9.9590079999999997E-2</v>
      </c>
      <c r="V6" s="5">
        <f>R6+T6</f>
        <v>3660880785.1599998</v>
      </c>
      <c r="W6" s="3">
        <f>V6/$V$13</f>
        <v>9.2532719460825544E-2</v>
      </c>
      <c r="X6" s="1">
        <v>2524509801.9699998</v>
      </c>
      <c r="Y6" s="16">
        <v>5.9474319999999997E-2</v>
      </c>
      <c r="Z6" s="5">
        <f>P6+V6+X6</f>
        <v>46457595813.680008</v>
      </c>
      <c r="AA6" s="3">
        <f>Z6/$Z$13</f>
        <v>6.7718038120457791E-2</v>
      </c>
      <c r="AB6" s="11"/>
    </row>
    <row r="7" spans="1:28">
      <c r="A7" s="22" t="s">
        <v>19</v>
      </c>
      <c r="B7" s="1">
        <v>147406720.37</v>
      </c>
      <c r="C7" s="13">
        <v>2.6641290000000001E-2</v>
      </c>
      <c r="D7" s="10">
        <v>0</v>
      </c>
      <c r="E7" s="10">
        <v>0</v>
      </c>
      <c r="F7" s="1">
        <v>147834688.34999999</v>
      </c>
      <c r="G7" s="2">
        <v>5.5239820000000002E-2</v>
      </c>
      <c r="H7" s="1">
        <v>382497729.5</v>
      </c>
      <c r="I7" s="2">
        <v>1.8085612382527903E-3</v>
      </c>
      <c r="J7" s="1">
        <v>832610464.96000004</v>
      </c>
      <c r="K7" s="2">
        <v>7.8590199999999995E-3</v>
      </c>
      <c r="L7" s="10">
        <v>0</v>
      </c>
      <c r="M7" s="10">
        <v>0</v>
      </c>
      <c r="N7" s="1">
        <v>88983203.650000006</v>
      </c>
      <c r="O7" s="2">
        <v>6.8163010672262349E-4</v>
      </c>
      <c r="P7" s="5">
        <f t="shared" ref="P7:P12" si="0">B7+D7+F7+H7+J7+L7+N7</f>
        <v>1599332806.8300002</v>
      </c>
      <c r="Q7" s="3">
        <f t="shared" ref="Q7:Q12" si="1">P7/$P$13</f>
        <v>2.647750898464528E-3</v>
      </c>
      <c r="R7" s="1">
        <v>160954979.80000001</v>
      </c>
      <c r="S7" s="16">
        <v>9.9018999999999999E-3</v>
      </c>
      <c r="T7" s="1">
        <v>2050561004.5799999</v>
      </c>
      <c r="U7" s="16">
        <v>8.7976159999999998E-2</v>
      </c>
      <c r="V7" s="5">
        <f t="shared" ref="V7:V12" si="2">R7+T7</f>
        <v>2211515984.3800001</v>
      </c>
      <c r="W7" s="3">
        <f t="shared" ref="W7:W12" si="3">V7/$V$13</f>
        <v>5.5898457277084548E-2</v>
      </c>
      <c r="X7" s="1">
        <v>267456117.43000001</v>
      </c>
      <c r="Y7" s="16">
        <v>6.3009299999999997E-3</v>
      </c>
      <c r="Z7" s="5">
        <f t="shared" ref="Z7:Z12" si="4">P7+V7+X7</f>
        <v>4078304908.6399999</v>
      </c>
      <c r="AA7" s="3">
        <f t="shared" ref="AA7:AA12" si="5">Z7/$Z$13</f>
        <v>5.9446642133127899E-3</v>
      </c>
      <c r="AB7" s="11"/>
    </row>
    <row r="8" spans="1:28">
      <c r="A8" s="22" t="s">
        <v>20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5" t="s">
        <v>21</v>
      </c>
      <c r="Q8" s="15">
        <v>0</v>
      </c>
      <c r="R8" s="10">
        <v>0</v>
      </c>
      <c r="S8" s="10">
        <v>0</v>
      </c>
      <c r="T8" s="10">
        <v>0</v>
      </c>
      <c r="U8" s="10">
        <v>0</v>
      </c>
      <c r="V8" s="5" t="s">
        <v>21</v>
      </c>
      <c r="W8" s="15">
        <v>0</v>
      </c>
      <c r="X8" s="10">
        <v>0</v>
      </c>
      <c r="Y8" s="10">
        <v>0</v>
      </c>
      <c r="Z8" s="5" t="s">
        <v>21</v>
      </c>
      <c r="AA8" s="15">
        <v>0</v>
      </c>
      <c r="AB8" s="11"/>
    </row>
    <row r="9" spans="1:28">
      <c r="A9" s="22" t="s">
        <v>22</v>
      </c>
      <c r="B9" s="1">
        <v>4552854083.7399998</v>
      </c>
      <c r="C9" s="16">
        <v>0.82285207999999999</v>
      </c>
      <c r="D9" s="1">
        <v>110558733949.19</v>
      </c>
      <c r="E9" s="16">
        <v>0.77898805000000004</v>
      </c>
      <c r="F9" s="1">
        <v>1824058537.05</v>
      </c>
      <c r="G9" s="16">
        <v>0.68157657000000005</v>
      </c>
      <c r="H9" s="1">
        <v>156111715226.35999</v>
      </c>
      <c r="I9" s="2">
        <v>0.73814189005676856</v>
      </c>
      <c r="J9" s="1">
        <v>76387188159.259995</v>
      </c>
      <c r="K9" s="16">
        <v>0.72101937000000005</v>
      </c>
      <c r="L9" s="1">
        <v>4524459979.04</v>
      </c>
      <c r="M9" s="16">
        <v>0.76449151999999998</v>
      </c>
      <c r="N9" s="1">
        <v>102319316507.56</v>
      </c>
      <c r="O9" s="2">
        <v>0.78378754382860438</v>
      </c>
      <c r="P9" s="5">
        <f t="shared" si="0"/>
        <v>456278326442.19995</v>
      </c>
      <c r="Q9" s="3">
        <f t="shared" si="1"/>
        <v>0.75538458513947149</v>
      </c>
      <c r="R9" s="1">
        <v>12786533361.209999</v>
      </c>
      <c r="S9" s="16">
        <v>0.78662387</v>
      </c>
      <c r="T9" s="1">
        <v>16517202851.34</v>
      </c>
      <c r="U9" s="16">
        <v>0.70864516</v>
      </c>
      <c r="V9" s="5">
        <f t="shared" si="2"/>
        <v>29303736212.549999</v>
      </c>
      <c r="W9" s="3">
        <f t="shared" si="3"/>
        <v>0.74068361174219832</v>
      </c>
      <c r="X9" s="1">
        <v>32996036078.580002</v>
      </c>
      <c r="Y9" s="16">
        <v>0.77734566000000005</v>
      </c>
      <c r="Z9" s="5">
        <f t="shared" si="4"/>
        <v>518578098733.32996</v>
      </c>
      <c r="AA9" s="3">
        <f t="shared" si="5"/>
        <v>0.75589558270076262</v>
      </c>
      <c r="AB9" s="11"/>
    </row>
    <row r="10" spans="1:28">
      <c r="A10" s="22" t="s">
        <v>23</v>
      </c>
      <c r="B10" s="1">
        <v>45456543.369999997</v>
      </c>
      <c r="C10" s="16">
        <v>8.2155100000000005E-3</v>
      </c>
      <c r="D10" s="1">
        <v>9108789311.6700001</v>
      </c>
      <c r="E10" s="16">
        <v>6.4179810000000004E-2</v>
      </c>
      <c r="F10" s="1">
        <v>22861823.510000002</v>
      </c>
      <c r="G10" s="16">
        <v>8.5425299999999996E-3</v>
      </c>
      <c r="H10" s="1">
        <v>19282604752.77</v>
      </c>
      <c r="I10" s="2">
        <v>9.1173800100711064E-2</v>
      </c>
      <c r="J10" s="1">
        <v>8225157892.8400002</v>
      </c>
      <c r="K10" s="16">
        <v>7.7637339999999999E-2</v>
      </c>
      <c r="L10" s="10">
        <v>0</v>
      </c>
      <c r="M10" s="10">
        <v>0</v>
      </c>
      <c r="N10" s="1">
        <v>12901296120.389999</v>
      </c>
      <c r="O10" s="2">
        <v>9.8826649195402433E-2</v>
      </c>
      <c r="P10" s="5">
        <f t="shared" si="0"/>
        <v>49586166444.550003</v>
      </c>
      <c r="Q10" s="3">
        <f t="shared" si="1"/>
        <v>8.2091617325851837E-2</v>
      </c>
      <c r="R10" s="1">
        <v>713096406.10000002</v>
      </c>
      <c r="S10" s="16">
        <v>4.3869489999999997E-2</v>
      </c>
      <c r="T10" s="1">
        <v>132888199.69</v>
      </c>
      <c r="U10" s="16">
        <v>5.7013599999999999E-3</v>
      </c>
      <c r="V10" s="5">
        <f t="shared" si="2"/>
        <v>845984605.78999996</v>
      </c>
      <c r="W10" s="3">
        <f t="shared" si="3"/>
        <v>2.1383175467791653E-2</v>
      </c>
      <c r="X10" s="1">
        <v>4616060677.3999996</v>
      </c>
      <c r="Y10" s="16">
        <v>0.10874866</v>
      </c>
      <c r="Z10" s="5">
        <f t="shared" si="4"/>
        <v>55048211727.740005</v>
      </c>
      <c r="AA10" s="3">
        <f t="shared" si="5"/>
        <v>8.0239987346578223E-2</v>
      </c>
      <c r="AB10" s="11"/>
    </row>
    <row r="11" spans="1:28">
      <c r="A11" s="22" t="s">
        <v>24</v>
      </c>
      <c r="B11" s="1">
        <v>569950702.57000005</v>
      </c>
      <c r="C11" s="16">
        <v>0.10300904</v>
      </c>
      <c r="D11" s="1">
        <v>1856083959.4000001</v>
      </c>
      <c r="E11" s="16">
        <v>1.307782E-2</v>
      </c>
      <c r="F11" s="1">
        <v>588971969.33000004</v>
      </c>
      <c r="G11" s="16">
        <v>0.22007489999999999</v>
      </c>
      <c r="H11" s="1">
        <v>9905406883.3400002</v>
      </c>
      <c r="I11" s="2">
        <v>4.6835663473738617E-2</v>
      </c>
      <c r="J11" s="1">
        <v>4290589101.5900002</v>
      </c>
      <c r="K11" s="16">
        <v>4.0498909999999999E-2</v>
      </c>
      <c r="L11" s="1">
        <v>47309954.380000003</v>
      </c>
      <c r="M11" s="16">
        <v>7.9939E-3</v>
      </c>
      <c r="N11" s="1">
        <v>8194875137.5500002</v>
      </c>
      <c r="O11" s="2">
        <v>6.2774471871768572E-2</v>
      </c>
      <c r="P11" s="5">
        <f t="shared" si="0"/>
        <v>25453187708.16</v>
      </c>
      <c r="Q11" s="3">
        <f t="shared" si="1"/>
        <v>4.2138634520132418E-2</v>
      </c>
      <c r="R11" s="1">
        <v>821355471.30999994</v>
      </c>
      <c r="S11" s="16">
        <v>5.0529549999999999E-2</v>
      </c>
      <c r="T11" s="1">
        <v>2286231281.54</v>
      </c>
      <c r="U11" s="16">
        <v>9.8087229999999997E-2</v>
      </c>
      <c r="V11" s="5">
        <f t="shared" si="2"/>
        <v>3107586752.8499999</v>
      </c>
      <c r="W11" s="3">
        <f t="shared" si="3"/>
        <v>7.8547614652543035E-2</v>
      </c>
      <c r="X11" s="1">
        <v>1221048214.3499999</v>
      </c>
      <c r="Y11" s="16">
        <v>2.8766380000000001E-2</v>
      </c>
      <c r="Z11" s="5">
        <f t="shared" si="4"/>
        <v>29781822675.359997</v>
      </c>
      <c r="AA11" s="3">
        <f t="shared" si="5"/>
        <v>4.341091199198218E-2</v>
      </c>
      <c r="AB11" s="11"/>
    </row>
    <row r="12" spans="1:28">
      <c r="A12" s="22" t="s">
        <v>25</v>
      </c>
      <c r="B12" s="1">
        <v>217348366.41999999</v>
      </c>
      <c r="C12" s="16">
        <v>3.9282079999999997E-2</v>
      </c>
      <c r="D12" s="1">
        <v>5999714927.6899996</v>
      </c>
      <c r="E12" s="16">
        <v>4.227351E-2</v>
      </c>
      <c r="F12" s="1">
        <v>56809917.350000001</v>
      </c>
      <c r="G12" s="16">
        <v>2.1227559999999999E-2</v>
      </c>
      <c r="H12" s="1">
        <v>15613043623.940001</v>
      </c>
      <c r="I12" s="2">
        <v>7.382304084868499E-2</v>
      </c>
      <c r="J12" s="1">
        <v>4458241724.3199997</v>
      </c>
      <c r="K12" s="16">
        <v>4.2081380000000002E-2</v>
      </c>
      <c r="L12" s="10">
        <v>0</v>
      </c>
      <c r="M12" s="10">
        <v>0</v>
      </c>
      <c r="N12" s="1">
        <v>4500091370.75</v>
      </c>
      <c r="O12" s="2">
        <v>3.4471648979631668E-2</v>
      </c>
      <c r="P12" s="5">
        <f t="shared" si="0"/>
        <v>30845249930.470001</v>
      </c>
      <c r="Q12" s="3">
        <f t="shared" si="1"/>
        <v>5.1065380431132477E-2</v>
      </c>
      <c r="R12" s="1">
        <v>433390816.22000003</v>
      </c>
      <c r="S12" s="16">
        <v>2.6662080000000001E-2</v>
      </c>
      <c r="T12" s="10">
        <v>0</v>
      </c>
      <c r="U12" s="10">
        <v>0</v>
      </c>
      <c r="V12" s="5">
        <f t="shared" si="2"/>
        <v>433390816.22000003</v>
      </c>
      <c r="W12" s="3">
        <f t="shared" si="3"/>
        <v>1.0954421399556926E-2</v>
      </c>
      <c r="X12" s="1">
        <v>821946637.73000002</v>
      </c>
      <c r="Y12" s="16">
        <v>1.9364039999999999E-2</v>
      </c>
      <c r="Z12" s="5">
        <f t="shared" si="4"/>
        <v>32100587384.420002</v>
      </c>
      <c r="AA12" s="3">
        <f t="shared" si="5"/>
        <v>4.6790815626906408E-2</v>
      </c>
      <c r="AB12" s="11"/>
    </row>
    <row r="13" spans="1:28">
      <c r="A13" s="23" t="s">
        <v>26</v>
      </c>
      <c r="B13" s="5">
        <f>SUM(B6:B12)</f>
        <v>5533016416.4699993</v>
      </c>
      <c r="C13" s="14">
        <f t="shared" ref="C13:AA13" si="6">SUM(C6:C12)</f>
        <v>1</v>
      </c>
      <c r="D13" s="5">
        <f t="shared" si="6"/>
        <v>141926098211.64999</v>
      </c>
      <c r="E13" s="14">
        <f t="shared" si="6"/>
        <v>1</v>
      </c>
      <c r="F13" s="5">
        <f t="shared" si="6"/>
        <v>2676234231.7999997</v>
      </c>
      <c r="G13" s="14">
        <f t="shared" si="6"/>
        <v>1.0000000099999999</v>
      </c>
      <c r="H13" s="5">
        <f>SUM(H6:H12)</f>
        <v>211492827231.83997</v>
      </c>
      <c r="I13" s="14">
        <f t="shared" si="6"/>
        <v>0.99999999999999989</v>
      </c>
      <c r="J13" s="5">
        <f t="shared" si="6"/>
        <v>105943323320.67999</v>
      </c>
      <c r="K13" s="14">
        <f t="shared" si="6"/>
        <v>1</v>
      </c>
      <c r="L13" s="5">
        <f t="shared" si="6"/>
        <v>5918260553.79</v>
      </c>
      <c r="M13" s="14">
        <f t="shared" si="6"/>
        <v>1.0000000099999999</v>
      </c>
      <c r="N13" s="5">
        <f t="shared" si="6"/>
        <v>130544708592.53</v>
      </c>
      <c r="O13" s="14">
        <f t="shared" si="6"/>
        <v>0.99999999999999989</v>
      </c>
      <c r="P13" s="5">
        <f t="shared" si="6"/>
        <v>604034468558.75989</v>
      </c>
      <c r="Q13" s="14">
        <f t="shared" si="6"/>
        <v>1</v>
      </c>
      <c r="R13" s="5">
        <f t="shared" si="6"/>
        <v>16254952104.079998</v>
      </c>
      <c r="S13" s="14">
        <f t="shared" si="6"/>
        <v>0.99999999000000006</v>
      </c>
      <c r="T13" s="5">
        <f t="shared" si="6"/>
        <v>23308143052.869999</v>
      </c>
      <c r="U13" s="14">
        <f t="shared" si="6"/>
        <v>0.99999998999999995</v>
      </c>
      <c r="V13" s="5">
        <f t="shared" si="6"/>
        <v>39563095156.949997</v>
      </c>
      <c r="W13" s="14">
        <f t="shared" si="6"/>
        <v>1</v>
      </c>
      <c r="X13" s="5">
        <f t="shared" si="6"/>
        <v>42447057527.460007</v>
      </c>
      <c r="Y13" s="14">
        <f t="shared" si="6"/>
        <v>0.99999998999999995</v>
      </c>
      <c r="Z13" s="5">
        <f t="shared" si="6"/>
        <v>686044621243.16992</v>
      </c>
      <c r="AA13" s="14">
        <f t="shared" si="6"/>
        <v>1</v>
      </c>
    </row>
    <row r="14" spans="1:28">
      <c r="B14" s="11"/>
      <c r="F14" s="11"/>
      <c r="H14" s="11"/>
      <c r="J14" s="11"/>
      <c r="L14" s="11"/>
      <c r="N14" s="11"/>
      <c r="P14" s="11"/>
      <c r="R14" s="11"/>
      <c r="T14" s="11"/>
      <c r="V14" s="11"/>
      <c r="X14" s="11"/>
      <c r="Z14" s="11"/>
    </row>
    <row r="15" spans="1:28">
      <c r="A15" s="9" t="s">
        <v>27</v>
      </c>
      <c r="P15" s="11"/>
      <c r="R15" s="11"/>
      <c r="T15" s="11"/>
      <c r="Z15" s="11"/>
    </row>
    <row r="16" spans="1:28">
      <c r="A16" s="9" t="s">
        <v>28</v>
      </c>
      <c r="P16" s="11"/>
    </row>
    <row r="17" spans="1:10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B1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23" sqref="N23"/>
    </sheetView>
  </sheetViews>
  <sheetFormatPr baseColWidth="10" defaultColWidth="9.1796875" defaultRowHeight="14.5"/>
  <cols>
    <col min="1" max="1" width="13.81640625" style="7" customWidth="1"/>
    <col min="2" max="2" width="17.26953125" style="7" customWidth="1"/>
    <col min="3" max="3" width="9.453125" style="8" bestFit="1" customWidth="1"/>
    <col min="4" max="4" width="18.81640625" style="8" bestFit="1" customWidth="1"/>
    <col min="5" max="5" width="10.453125" style="8" customWidth="1"/>
    <col min="6" max="6" width="18.81640625" style="7" customWidth="1"/>
    <col min="7" max="7" width="8.81640625" style="8" customWidth="1"/>
    <col min="8" max="8" width="19.453125" style="7" customWidth="1"/>
    <col min="9" max="9" width="8.81640625" style="8" customWidth="1"/>
    <col min="10" max="10" width="17.81640625" style="7" bestFit="1" customWidth="1"/>
    <col min="11" max="11" width="8.81640625" style="7" customWidth="1"/>
    <col min="12" max="12" width="17.81640625" style="7" customWidth="1"/>
    <col min="13" max="13" width="8.81640625" style="7" customWidth="1"/>
    <col min="14" max="14" width="17.81640625" style="7" customWidth="1"/>
    <col min="15" max="15" width="8.81640625" style="7" customWidth="1"/>
    <col min="16" max="16" width="18.81640625" style="7" bestFit="1" customWidth="1"/>
    <col min="17" max="17" width="8.81640625" style="7" customWidth="1"/>
    <col min="18" max="18" width="17.81640625" style="7" bestFit="1" customWidth="1"/>
    <col min="19" max="19" width="10.54296875" style="7" customWidth="1"/>
    <col min="20" max="20" width="19" style="7" bestFit="1" customWidth="1"/>
    <col min="21" max="21" width="9.1796875" style="7" customWidth="1"/>
    <col min="22" max="22" width="19" style="7" bestFit="1" customWidth="1"/>
    <col min="23" max="23" width="9.453125" style="7" customWidth="1"/>
    <col min="24" max="24" width="17.26953125" style="7" customWidth="1"/>
    <col min="25" max="25" width="8.81640625" style="7" customWidth="1"/>
    <col min="26" max="26" width="17.26953125" style="7" customWidth="1"/>
    <col min="27" max="27" width="9.453125" style="7" bestFit="1" customWidth="1"/>
    <col min="28" max="28" width="23" style="7" customWidth="1"/>
    <col min="29" max="16384" width="9.1796875" style="7"/>
  </cols>
  <sheetData>
    <row r="1" spans="1:28" customFormat="1" ht="18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8" customFormat="1">
      <c r="A2" s="35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8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0">
        <v>0</v>
      </c>
      <c r="C6" s="10">
        <v>0</v>
      </c>
      <c r="D6" s="1">
        <v>5989370996.1499996</v>
      </c>
      <c r="E6" s="2">
        <v>4.1749840000000003E-2</v>
      </c>
      <c r="F6" s="1">
        <v>70900448.209999993</v>
      </c>
      <c r="G6" s="2">
        <v>2.6107149999999999E-2</v>
      </c>
      <c r="H6" s="1">
        <v>2783763124.3099999</v>
      </c>
      <c r="I6" s="2">
        <v>1.3032983889862387E-2</v>
      </c>
      <c r="J6" s="1">
        <v>11247772798.190001</v>
      </c>
      <c r="K6" s="2">
        <v>0.10510169</v>
      </c>
      <c r="L6" s="1">
        <v>1427497130.54</v>
      </c>
      <c r="M6" s="2">
        <v>0.23887401999999999</v>
      </c>
      <c r="N6" s="1">
        <v>3084672629.9000001</v>
      </c>
      <c r="O6" s="2">
        <v>2.3387818382427223E-2</v>
      </c>
      <c r="P6" s="5">
        <f>B6+D6+F6+H6+J6+L6+N6</f>
        <v>24603977127.300003</v>
      </c>
      <c r="Q6" s="3">
        <f>P6/$P$13</f>
        <v>4.0317056971690836E-2</v>
      </c>
      <c r="R6" s="1">
        <v>1698874103.7</v>
      </c>
      <c r="S6" s="16">
        <v>0.10231273</v>
      </c>
      <c r="T6" s="1">
        <v>2526116634.0799999</v>
      </c>
      <c r="U6" s="16">
        <v>0.10792973</v>
      </c>
      <c r="V6" s="5">
        <f>R6+T6</f>
        <v>4224990737.7799997</v>
      </c>
      <c r="W6" s="3">
        <f>V6/$V$13</f>
        <v>0.10559859024829592</v>
      </c>
      <c r="X6" s="1">
        <v>2436251476.3299999</v>
      </c>
      <c r="Y6" s="16">
        <v>5.6765679999999999E-2</v>
      </c>
      <c r="Z6" s="5">
        <f>P6+V6+X6</f>
        <v>31265219341.410004</v>
      </c>
      <c r="AA6" s="3">
        <f>Z6/$Z$13</f>
        <v>4.5103401751435214E-2</v>
      </c>
      <c r="AB6" s="11"/>
    </row>
    <row r="7" spans="1:28">
      <c r="A7" s="22" t="s">
        <v>19</v>
      </c>
      <c r="B7" s="1">
        <v>153607848.91999999</v>
      </c>
      <c r="C7" s="13">
        <v>2.739072E-2</v>
      </c>
      <c r="D7" s="10">
        <v>155129895.69</v>
      </c>
      <c r="E7" s="10">
        <v>1.08136E-3</v>
      </c>
      <c r="F7" s="1">
        <v>149580258.47</v>
      </c>
      <c r="G7" s="2">
        <v>5.5078830000000002E-2</v>
      </c>
      <c r="H7" s="1">
        <v>197551518.86000001</v>
      </c>
      <c r="I7" s="2">
        <v>9.24893982622319E-4</v>
      </c>
      <c r="J7" s="1">
        <v>465080228.81</v>
      </c>
      <c r="K7" s="2">
        <v>4.3458100000000003E-3</v>
      </c>
      <c r="L7" s="10">
        <v>0</v>
      </c>
      <c r="M7" s="10">
        <v>0</v>
      </c>
      <c r="N7" s="1">
        <v>89616115.079999998</v>
      </c>
      <c r="O7" s="2">
        <v>6.7946446028461821E-4</v>
      </c>
      <c r="P7" s="5">
        <f t="shared" ref="P7:P12" si="0">B7+D7+F7+H7+J7+L7+N7</f>
        <v>1210565865.8299999</v>
      </c>
      <c r="Q7" s="3">
        <f t="shared" ref="Q7:Q12" si="1">P7/$P$13</f>
        <v>1.9836814482524388E-3</v>
      </c>
      <c r="R7" s="1">
        <v>216975389.38999999</v>
      </c>
      <c r="S7" s="16">
        <v>1.306709E-2</v>
      </c>
      <c r="T7" s="1">
        <v>2000841197.5899999</v>
      </c>
      <c r="U7" s="16">
        <v>8.5487049999999995E-2</v>
      </c>
      <c r="V7" s="5">
        <f t="shared" ref="V7:V12" si="2">R7+T7</f>
        <v>2217816586.98</v>
      </c>
      <c r="W7" s="3">
        <f t="shared" ref="W7:W12" si="3">V7/$V$13</f>
        <v>5.5431673002301896E-2</v>
      </c>
      <c r="X7" s="1">
        <v>132962089.66</v>
      </c>
      <c r="Y7" s="16">
        <v>3.0980700000000001E-3</v>
      </c>
      <c r="Z7" s="5">
        <f t="shared" ref="Z7:Z12" si="4">P7+V7+X7</f>
        <v>3561344542.4699998</v>
      </c>
      <c r="AA7" s="3">
        <f t="shared" ref="AA7:AA12" si="5">Z7/$Z$13</f>
        <v>5.1376180003815559E-3</v>
      </c>
      <c r="AB7" s="11"/>
    </row>
    <row r="8" spans="1:28">
      <c r="A8" s="22" t="s">
        <v>20</v>
      </c>
      <c r="B8" s="10">
        <v>0</v>
      </c>
      <c r="C8" s="10">
        <v>0</v>
      </c>
      <c r="D8" s="10" t="s">
        <v>21</v>
      </c>
      <c r="E8" s="10" t="s">
        <v>21</v>
      </c>
      <c r="F8" s="10" t="s">
        <v>21</v>
      </c>
      <c r="G8" s="10" t="s">
        <v>21</v>
      </c>
      <c r="H8" s="10" t="s">
        <v>21</v>
      </c>
      <c r="I8" s="10" t="s">
        <v>21</v>
      </c>
      <c r="J8" s="10" t="s">
        <v>21</v>
      </c>
      <c r="K8" s="10" t="s">
        <v>21</v>
      </c>
      <c r="L8" s="10" t="s">
        <v>21</v>
      </c>
      <c r="M8" s="10" t="s">
        <v>21</v>
      </c>
      <c r="N8" s="10" t="s">
        <v>21</v>
      </c>
      <c r="O8" s="10" t="s">
        <v>21</v>
      </c>
      <c r="P8" s="5" t="s">
        <v>21</v>
      </c>
      <c r="Q8" s="15">
        <v>0</v>
      </c>
      <c r="R8" s="10">
        <v>0</v>
      </c>
      <c r="S8" s="10">
        <v>0</v>
      </c>
      <c r="T8" s="10">
        <v>0</v>
      </c>
      <c r="U8" s="10">
        <v>0</v>
      </c>
      <c r="V8" s="5" t="s">
        <v>21</v>
      </c>
      <c r="W8" s="15">
        <v>0</v>
      </c>
      <c r="X8" s="10">
        <v>0</v>
      </c>
      <c r="Y8" s="10">
        <v>0</v>
      </c>
      <c r="Z8" s="5" t="s">
        <v>21</v>
      </c>
      <c r="AA8" s="15">
        <v>0</v>
      </c>
      <c r="AB8" s="11"/>
    </row>
    <row r="9" spans="1:28">
      <c r="A9" s="22" t="s">
        <v>22</v>
      </c>
      <c r="B9" s="1">
        <v>4616939852.3599997</v>
      </c>
      <c r="C9" s="16">
        <v>0.82327386000000002</v>
      </c>
      <c r="D9" s="1">
        <v>120245383178.34</v>
      </c>
      <c r="E9" s="16">
        <v>0.83818906999999998</v>
      </c>
      <c r="F9" s="1">
        <v>1796353637.21</v>
      </c>
      <c r="G9" s="16">
        <v>0.66145799999999999</v>
      </c>
      <c r="H9" s="1">
        <v>161029560100.41</v>
      </c>
      <c r="I9" s="2">
        <v>0.75390597865630748</v>
      </c>
      <c r="J9" s="1">
        <v>78239918483.259995</v>
      </c>
      <c r="K9" s="16">
        <v>0.73109115999999996</v>
      </c>
      <c r="L9" s="1">
        <v>4500740488.1800003</v>
      </c>
      <c r="M9" s="16">
        <v>0.75314336000000004</v>
      </c>
      <c r="N9" s="1">
        <v>102976301295.92999</v>
      </c>
      <c r="O9" s="2">
        <v>0.78076065805446326</v>
      </c>
      <c r="P9" s="5">
        <f t="shared" si="0"/>
        <v>473405197035.69</v>
      </c>
      <c r="Q9" s="3">
        <f t="shared" si="1"/>
        <v>0.77574061302490482</v>
      </c>
      <c r="R9" s="1">
        <v>12710430162.190001</v>
      </c>
      <c r="S9" s="16">
        <v>0.76547094000000004</v>
      </c>
      <c r="T9" s="1">
        <v>16452425503.08</v>
      </c>
      <c r="U9" s="16">
        <v>0.70293899999999998</v>
      </c>
      <c r="V9" s="5">
        <f t="shared" si="2"/>
        <v>29162855665.27</v>
      </c>
      <c r="W9" s="3">
        <f t="shared" si="3"/>
        <v>0.72889069751787894</v>
      </c>
      <c r="X9" s="1">
        <v>33653173098.669998</v>
      </c>
      <c r="Y9" s="16">
        <v>0.78413306000000005</v>
      </c>
      <c r="Z9" s="5">
        <f t="shared" si="4"/>
        <v>536221225799.63</v>
      </c>
      <c r="AA9" s="3">
        <f t="shared" si="5"/>
        <v>0.77355610753239801</v>
      </c>
      <c r="AB9" s="11"/>
    </row>
    <row r="10" spans="1:28">
      <c r="A10" s="22" t="s">
        <v>23</v>
      </c>
      <c r="B10" s="1">
        <v>45645262.329999998</v>
      </c>
      <c r="C10" s="16">
        <v>8.1392800000000005E-3</v>
      </c>
      <c r="D10" s="1">
        <v>9153609850.1700001</v>
      </c>
      <c r="E10" s="16">
        <v>6.3806660000000001E-2</v>
      </c>
      <c r="F10" s="1">
        <v>23031483.68</v>
      </c>
      <c r="G10" s="16">
        <v>8.4807100000000007E-3</v>
      </c>
      <c r="H10" s="1">
        <v>19375335599.619999</v>
      </c>
      <c r="I10" s="2">
        <v>9.0711179599059943E-2</v>
      </c>
      <c r="J10" s="1">
        <v>8267162211.5799999</v>
      </c>
      <c r="K10" s="16">
        <v>7.7250200000000005E-2</v>
      </c>
      <c r="L10" s="10">
        <v>0</v>
      </c>
      <c r="M10" s="10">
        <v>0</v>
      </c>
      <c r="N10" s="1">
        <v>12963021014.389999</v>
      </c>
      <c r="O10" s="2">
        <v>9.8284913035315946E-2</v>
      </c>
      <c r="P10" s="5">
        <f t="shared" si="0"/>
        <v>49827805421.769997</v>
      </c>
      <c r="Q10" s="3">
        <f t="shared" si="1"/>
        <v>8.1649826756454991E-2</v>
      </c>
      <c r="R10" s="1">
        <v>716252805.88</v>
      </c>
      <c r="S10" s="16">
        <v>4.31355E-2</v>
      </c>
      <c r="T10" s="1">
        <v>133893625.48999999</v>
      </c>
      <c r="U10" s="16">
        <v>5.7206799999999997E-3</v>
      </c>
      <c r="V10" s="5">
        <f t="shared" si="2"/>
        <v>850146431.37</v>
      </c>
      <c r="W10" s="3">
        <f t="shared" si="3"/>
        <v>2.1248393246055517E-2</v>
      </c>
      <c r="X10" s="1">
        <v>4640320649.1800003</v>
      </c>
      <c r="Y10" s="16">
        <v>0.10812142</v>
      </c>
      <c r="Z10" s="5">
        <f t="shared" si="4"/>
        <v>55318272502.32</v>
      </c>
      <c r="AA10" s="3">
        <f t="shared" si="5"/>
        <v>7.9802487282182241E-2</v>
      </c>
      <c r="AB10" s="11"/>
    </row>
    <row r="11" spans="1:28">
      <c r="A11" s="22" t="s">
        <v>24</v>
      </c>
      <c r="B11" s="1">
        <v>574085731.09000003</v>
      </c>
      <c r="C11" s="16">
        <v>0.10236861999999999</v>
      </c>
      <c r="D11" s="1">
        <v>1870276882.45</v>
      </c>
      <c r="E11" s="16">
        <v>1.303705E-2</v>
      </c>
      <c r="F11" s="1">
        <v>593428743.39999998</v>
      </c>
      <c r="G11" s="16">
        <v>0.21851387</v>
      </c>
      <c r="H11" s="1">
        <v>9968045329.9799995</v>
      </c>
      <c r="I11" s="2">
        <v>4.6668257462189222E-2</v>
      </c>
      <c r="J11" s="1">
        <v>4305557905.1400003</v>
      </c>
      <c r="K11" s="16">
        <v>4.0232089999999998E-2</v>
      </c>
      <c r="L11" s="1">
        <v>47703664.57</v>
      </c>
      <c r="M11" s="16">
        <v>7.9826199999999993E-3</v>
      </c>
      <c r="N11" s="1">
        <v>8231546020.4899998</v>
      </c>
      <c r="O11" s="2">
        <v>6.2411129618008376E-2</v>
      </c>
      <c r="P11" s="5">
        <f t="shared" si="0"/>
        <v>25590644277.120003</v>
      </c>
      <c r="Q11" s="3">
        <f t="shared" si="1"/>
        <v>4.193384906532558E-2</v>
      </c>
      <c r="R11" s="1">
        <v>824229984.59000003</v>
      </c>
      <c r="S11" s="16">
        <v>4.9638300000000003E-2</v>
      </c>
      <c r="T11" s="1">
        <v>2291919782.73</v>
      </c>
      <c r="U11" s="16">
        <v>9.7923540000000003E-2</v>
      </c>
      <c r="V11" s="5">
        <f t="shared" si="2"/>
        <v>3116149767.3200002</v>
      </c>
      <c r="W11" s="3">
        <f t="shared" si="3"/>
        <v>7.7884436405759039E-2</v>
      </c>
      <c r="X11" s="1">
        <v>1226502631.75</v>
      </c>
      <c r="Y11" s="16">
        <v>2.8578030000000001E-2</v>
      </c>
      <c r="Z11" s="5">
        <f t="shared" si="4"/>
        <v>29933296676.190002</v>
      </c>
      <c r="AA11" s="3">
        <f t="shared" si="5"/>
        <v>4.3181961750798685E-2</v>
      </c>
      <c r="AB11" s="11"/>
    </row>
    <row r="12" spans="1:28">
      <c r="A12" s="22" t="s">
        <v>25</v>
      </c>
      <c r="B12" s="1">
        <v>217745685.18000001</v>
      </c>
      <c r="C12" s="16">
        <v>3.8827519999999997E-2</v>
      </c>
      <c r="D12" s="1">
        <v>6044772292.4499998</v>
      </c>
      <c r="E12" s="16">
        <v>4.2136020000000003E-2</v>
      </c>
      <c r="F12" s="1">
        <v>82454009.150000006</v>
      </c>
      <c r="G12" s="16">
        <v>3.0361429999999998E-2</v>
      </c>
      <c r="H12" s="1">
        <v>20239434600.259998</v>
      </c>
      <c r="I12" s="2">
        <v>9.475670640995866E-2</v>
      </c>
      <c r="J12" s="1">
        <v>4492514171.5500002</v>
      </c>
      <c r="K12" s="16">
        <v>4.1979049999999997E-2</v>
      </c>
      <c r="L12" s="10">
        <v>0</v>
      </c>
      <c r="M12" s="10">
        <v>0</v>
      </c>
      <c r="N12" s="1">
        <v>4547120325.2399998</v>
      </c>
      <c r="O12" s="2">
        <v>3.4476016449500546E-2</v>
      </c>
      <c r="P12" s="5">
        <f t="shared" si="0"/>
        <v>35624041083.829994</v>
      </c>
      <c r="Q12" s="3">
        <f t="shared" si="1"/>
        <v>5.8374972733371305E-2</v>
      </c>
      <c r="R12" s="1">
        <v>437956927.06999999</v>
      </c>
      <c r="S12" s="16">
        <v>2.6375450000000002E-2</v>
      </c>
      <c r="T12" s="10">
        <v>0</v>
      </c>
      <c r="U12" s="10">
        <v>0</v>
      </c>
      <c r="V12" s="5">
        <f t="shared" si="2"/>
        <v>437956927.06999999</v>
      </c>
      <c r="W12" s="3">
        <f t="shared" si="3"/>
        <v>1.0946209579708649E-2</v>
      </c>
      <c r="X12" s="1">
        <v>828471994.37</v>
      </c>
      <c r="Y12" s="16">
        <v>1.9303750000000001E-2</v>
      </c>
      <c r="Z12" s="5">
        <f t="shared" si="4"/>
        <v>36890470005.269997</v>
      </c>
      <c r="AA12" s="3">
        <f t="shared" si="5"/>
        <v>5.3218423682804224E-2</v>
      </c>
      <c r="AB12" s="11"/>
    </row>
    <row r="13" spans="1:28">
      <c r="A13" s="23" t="s">
        <v>26</v>
      </c>
      <c r="B13" s="5">
        <f>SUM(B6:B12)</f>
        <v>5608024379.8800001</v>
      </c>
      <c r="C13" s="14">
        <f t="shared" ref="C13:AA13" si="6">SUM(C6:C12)</f>
        <v>1</v>
      </c>
      <c r="D13" s="5">
        <f t="shared" si="6"/>
        <v>143458543095.25</v>
      </c>
      <c r="E13" s="14">
        <f t="shared" si="6"/>
        <v>1</v>
      </c>
      <c r="F13" s="5">
        <f t="shared" si="6"/>
        <v>2715748580.1200004</v>
      </c>
      <c r="G13" s="14">
        <f t="shared" si="6"/>
        <v>0.99999998999999995</v>
      </c>
      <c r="H13" s="5">
        <f>SUM(H6:H12)</f>
        <v>213593690273.44003</v>
      </c>
      <c r="I13" s="14">
        <f t="shared" si="6"/>
        <v>1</v>
      </c>
      <c r="J13" s="5">
        <f t="shared" si="6"/>
        <v>107018005798.53</v>
      </c>
      <c r="K13" s="14">
        <f t="shared" si="6"/>
        <v>1</v>
      </c>
      <c r="L13" s="5">
        <f t="shared" si="6"/>
        <v>5975941283.29</v>
      </c>
      <c r="M13" s="14">
        <f t="shared" si="6"/>
        <v>1</v>
      </c>
      <c r="N13" s="5">
        <f t="shared" si="6"/>
        <v>131892277401.03</v>
      </c>
      <c r="O13" s="14">
        <f t="shared" si="6"/>
        <v>1</v>
      </c>
      <c r="P13" s="5">
        <f t="shared" si="6"/>
        <v>610262230811.54004</v>
      </c>
      <c r="Q13" s="14">
        <f t="shared" si="6"/>
        <v>1</v>
      </c>
      <c r="R13" s="5">
        <f t="shared" si="6"/>
        <v>16604719372.82</v>
      </c>
      <c r="S13" s="14">
        <f t="shared" si="6"/>
        <v>1.0000000100000002</v>
      </c>
      <c r="T13" s="5">
        <f t="shared" si="6"/>
        <v>23405196742.970001</v>
      </c>
      <c r="U13" s="14">
        <f t="shared" si="6"/>
        <v>1</v>
      </c>
      <c r="V13" s="5">
        <f t="shared" si="6"/>
        <v>40009916115.790001</v>
      </c>
      <c r="W13" s="14">
        <f t="shared" si="6"/>
        <v>1</v>
      </c>
      <c r="X13" s="5">
        <f t="shared" si="6"/>
        <v>42917681939.959999</v>
      </c>
      <c r="Y13" s="14">
        <f t="shared" si="6"/>
        <v>1.0000000100000002</v>
      </c>
      <c r="Z13" s="5">
        <f t="shared" si="6"/>
        <v>693189828867.29004</v>
      </c>
      <c r="AA13" s="14">
        <f t="shared" si="6"/>
        <v>1</v>
      </c>
    </row>
    <row r="14" spans="1:28">
      <c r="B14" s="11"/>
      <c r="F14" s="11"/>
      <c r="H14" s="11"/>
      <c r="J14" s="11"/>
      <c r="L14" s="11"/>
      <c r="N14" s="11"/>
      <c r="P14" s="11"/>
      <c r="R14" s="11"/>
      <c r="T14" s="11"/>
      <c r="V14" s="11"/>
      <c r="X14" s="11"/>
      <c r="Z14" s="11"/>
    </row>
    <row r="15" spans="1:28">
      <c r="A15" s="9" t="s">
        <v>27</v>
      </c>
      <c r="P15" s="11"/>
      <c r="R15" s="11"/>
      <c r="T15" s="11"/>
      <c r="Z15" s="11"/>
    </row>
    <row r="16" spans="1:28">
      <c r="A16" s="9" t="s">
        <v>28</v>
      </c>
      <c r="P16" s="11"/>
    </row>
    <row r="17" spans="1:10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8" sqref="P8"/>
    </sheetView>
  </sheetViews>
  <sheetFormatPr baseColWidth="10" defaultColWidth="9.1796875" defaultRowHeight="14.5"/>
  <cols>
    <col min="1" max="1" width="13.81640625" style="7" customWidth="1"/>
    <col min="2" max="2" width="17.26953125" style="7" customWidth="1"/>
    <col min="3" max="3" width="9.453125" style="8" bestFit="1" customWidth="1"/>
    <col min="4" max="4" width="18.81640625" style="8" bestFit="1" customWidth="1"/>
    <col min="5" max="5" width="10.453125" style="8" customWidth="1"/>
    <col min="6" max="6" width="18.81640625" style="7" customWidth="1"/>
    <col min="7" max="7" width="8.81640625" style="8" customWidth="1"/>
    <col min="8" max="8" width="19.453125" style="7" customWidth="1"/>
    <col min="9" max="9" width="8.81640625" style="8" customWidth="1"/>
    <col min="10" max="10" width="17.81640625" style="7" bestFit="1" customWidth="1"/>
    <col min="11" max="11" width="8.81640625" style="7" customWidth="1"/>
    <col min="12" max="12" width="17.81640625" style="7" customWidth="1"/>
    <col min="13" max="13" width="8.81640625" style="7" customWidth="1"/>
    <col min="14" max="14" width="17.81640625" style="7" customWidth="1"/>
    <col min="15" max="15" width="8.81640625" style="7" customWidth="1"/>
    <col min="16" max="16" width="18.81640625" style="7" bestFit="1" customWidth="1"/>
    <col min="17" max="17" width="9.453125" style="7" bestFit="1" customWidth="1"/>
    <col min="18" max="18" width="17.81640625" style="7" bestFit="1" customWidth="1"/>
    <col min="19" max="19" width="10.54296875" style="7" customWidth="1"/>
    <col min="20" max="20" width="19" style="7" bestFit="1" customWidth="1"/>
    <col min="21" max="21" width="9.1796875" style="7" customWidth="1"/>
    <col min="22" max="22" width="19" style="7" bestFit="1" customWidth="1"/>
    <col min="23" max="23" width="9.453125" style="7" customWidth="1"/>
    <col min="24" max="24" width="17.81640625" style="7" bestFit="1" customWidth="1"/>
    <col min="25" max="25" width="8.81640625" style="7" customWidth="1"/>
    <col min="26" max="26" width="17.26953125" style="7" customWidth="1"/>
    <col min="27" max="27" width="9.453125" style="7" bestFit="1" customWidth="1"/>
    <col min="28" max="28" width="23" style="7" customWidth="1"/>
    <col min="29" max="16384" width="9.1796875" style="7"/>
  </cols>
  <sheetData>
    <row r="1" spans="1:28" customFormat="1" ht="18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8" customFormat="1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8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0">
        <v>7000000.0300000003</v>
      </c>
      <c r="C6" s="13">
        <f>+B6/B13</f>
        <v>1.2176362806923398E-3</v>
      </c>
      <c r="D6" s="1">
        <v>7099504208.2299995</v>
      </c>
      <c r="E6" s="2">
        <v>4.9075100000000003E-2</v>
      </c>
      <c r="F6" s="1">
        <v>71420304.930000007</v>
      </c>
      <c r="G6" s="2">
        <v>2.6546940000000002E-2</v>
      </c>
      <c r="H6" s="1">
        <v>4045693067.0100002</v>
      </c>
      <c r="I6" s="2">
        <v>1.868765E-2</v>
      </c>
      <c r="J6" s="1">
        <v>9182186631.1000004</v>
      </c>
      <c r="K6" s="2">
        <v>8.4942390000000007E-2</v>
      </c>
      <c r="L6" s="1">
        <v>1248524699.25</v>
      </c>
      <c r="M6" s="2">
        <v>0.21007994999999999</v>
      </c>
      <c r="N6" s="1">
        <v>8926495256.1100006</v>
      </c>
      <c r="O6" s="2">
        <v>6.6789420000000002E-2</v>
      </c>
      <c r="P6" s="5">
        <f>+B6+D6+F6+H6+J6+L6+N6</f>
        <v>30580824166.660004</v>
      </c>
      <c r="Q6" s="3">
        <f>+P6/$P$13</f>
        <v>4.9540533932999252E-2</v>
      </c>
      <c r="R6" s="1">
        <v>1819117709.0999999</v>
      </c>
      <c r="S6" s="16">
        <v>0.10859415</v>
      </c>
      <c r="T6" s="1">
        <v>2447246506.0799999</v>
      </c>
      <c r="U6" s="16">
        <v>0.10410131</v>
      </c>
      <c r="V6" s="5">
        <f>R6+T6</f>
        <v>4266364215.1799998</v>
      </c>
      <c r="W6" s="3">
        <f>V6/$V$13</f>
        <v>0.10597071150576355</v>
      </c>
      <c r="X6" s="1">
        <v>2611889660.6199999</v>
      </c>
      <c r="Y6" s="16">
        <v>6.0186419999999997E-2</v>
      </c>
      <c r="Z6" s="5">
        <f>P6+V6+X6</f>
        <v>37459078042.460007</v>
      </c>
      <c r="AA6" s="3">
        <f>Z6/$Z$13</f>
        <v>5.3440788691297522E-2</v>
      </c>
      <c r="AB6" s="11">
        <f>+Z6-[1]CalificacionRiesgo!Z13</f>
        <v>0</v>
      </c>
    </row>
    <row r="7" spans="1:28">
      <c r="A7" s="22" t="s">
        <v>19</v>
      </c>
      <c r="B7" s="1">
        <v>146695516.15000001</v>
      </c>
      <c r="C7" s="13">
        <v>2.5517399999999999E-2</v>
      </c>
      <c r="D7" s="10">
        <v>0</v>
      </c>
      <c r="E7" s="10">
        <v>0</v>
      </c>
      <c r="F7" s="1">
        <v>150729097.87</v>
      </c>
      <c r="G7" s="2">
        <v>5.6026039999999999E-2</v>
      </c>
      <c r="H7" s="1">
        <v>748092794.13</v>
      </c>
      <c r="I7" s="2">
        <v>3.4555499999999999E-3</v>
      </c>
      <c r="J7" s="1">
        <v>373361839.43000001</v>
      </c>
      <c r="K7" s="2">
        <v>3.4538899999999998E-3</v>
      </c>
      <c r="L7" s="10">
        <v>0</v>
      </c>
      <c r="M7" s="10">
        <v>0</v>
      </c>
      <c r="N7" s="1">
        <v>90251034.870000005</v>
      </c>
      <c r="O7" s="2">
        <v>6.7526999999999995E-4</v>
      </c>
      <c r="P7" s="5">
        <f t="shared" ref="P7:P12" si="0">+B7+D7+F7+H7+J7+L7+N7</f>
        <v>1509130282.4499998</v>
      </c>
      <c r="Q7" s="3">
        <f t="shared" ref="Q7:Q12" si="1">+P7/$P$13</f>
        <v>2.4447712579486209E-3</v>
      </c>
      <c r="R7" s="1">
        <v>330546508.12</v>
      </c>
      <c r="S7" s="16">
        <v>1.9732320000000001E-2</v>
      </c>
      <c r="T7" s="1">
        <v>1405037729.73</v>
      </c>
      <c r="U7" s="16">
        <v>5.9767689999999998E-2</v>
      </c>
      <c r="V7" s="5">
        <f t="shared" ref="V7:V12" si="2">R7+T7</f>
        <v>1735584237.8499999</v>
      </c>
      <c r="W7" s="3">
        <f t="shared" ref="W7:W12" si="3">V7/$V$13</f>
        <v>4.3109562917471908E-2</v>
      </c>
      <c r="X7" s="1">
        <v>670645866.75999999</v>
      </c>
      <c r="Y7" s="16">
        <v>1.545386E-2</v>
      </c>
      <c r="Z7" s="5">
        <f t="shared" ref="Z7" si="4">P7+V7+X7</f>
        <v>3915360387.0599995</v>
      </c>
      <c r="AA7" s="3">
        <f t="shared" ref="AA7:AA12" si="5">Z7/$Z$13</f>
        <v>5.5858274690577282E-3</v>
      </c>
      <c r="AB7" s="11">
        <f>+Z7-[1]CalificacionRiesgo!Z14</f>
        <v>0</v>
      </c>
    </row>
    <row r="8" spans="1:28">
      <c r="A8" s="22" t="s">
        <v>20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5">
        <f t="shared" si="0"/>
        <v>0</v>
      </c>
      <c r="Q8" s="3">
        <f t="shared" si="1"/>
        <v>0</v>
      </c>
      <c r="R8" s="10">
        <v>0</v>
      </c>
      <c r="S8" s="10">
        <v>0</v>
      </c>
      <c r="T8" s="10">
        <v>0</v>
      </c>
      <c r="U8" s="10">
        <v>0</v>
      </c>
      <c r="V8" s="5" t="s">
        <v>21</v>
      </c>
      <c r="W8" s="15">
        <v>0</v>
      </c>
      <c r="X8" s="10">
        <v>0</v>
      </c>
      <c r="Y8" s="10">
        <v>0</v>
      </c>
      <c r="Z8" s="5" t="s">
        <v>21</v>
      </c>
      <c r="AA8" s="15">
        <v>0</v>
      </c>
      <c r="AB8" s="11"/>
    </row>
    <row r="9" spans="1:28">
      <c r="A9" s="22" t="s">
        <v>22</v>
      </c>
      <c r="B9" s="1">
        <v>4676066569.0600004</v>
      </c>
      <c r="C9" s="16">
        <v>0.81339260999999996</v>
      </c>
      <c r="D9" s="1">
        <v>120213521756.44</v>
      </c>
      <c r="E9" s="16">
        <v>0.83097224000000003</v>
      </c>
      <c r="F9" s="1">
        <v>1739235982.1099999</v>
      </c>
      <c r="G9" s="16">
        <v>0.64647438999999995</v>
      </c>
      <c r="H9" s="1">
        <v>161724359302.98001</v>
      </c>
      <c r="I9" s="2">
        <v>0.74702842999999997</v>
      </c>
      <c r="J9" s="1">
        <v>81496318455.990005</v>
      </c>
      <c r="K9" s="16">
        <v>0.75390449999999998</v>
      </c>
      <c r="L9" s="1">
        <v>4646467838.8199997</v>
      </c>
      <c r="M9" s="16">
        <v>0.78182651999999997</v>
      </c>
      <c r="N9" s="1">
        <v>100473481682.95</v>
      </c>
      <c r="O9" s="2">
        <v>0.75175815999999995</v>
      </c>
      <c r="P9" s="5">
        <f t="shared" si="0"/>
        <v>474969451588.35004</v>
      </c>
      <c r="Q9" s="3">
        <f t="shared" si="1"/>
        <v>0.76944428002708865</v>
      </c>
      <c r="R9" s="1">
        <v>12618264347.41</v>
      </c>
      <c r="S9" s="16">
        <v>0.75326057000000002</v>
      </c>
      <c r="T9" s="1">
        <v>17231240104.950001</v>
      </c>
      <c r="U9" s="16">
        <v>0.73298485999999996</v>
      </c>
      <c r="V9" s="5">
        <f t="shared" si="2"/>
        <v>29849504452.360001</v>
      </c>
      <c r="W9" s="3">
        <f t="shared" si="3"/>
        <v>0.74142128176874145</v>
      </c>
      <c r="X9" s="10">
        <v>33441386570.919998</v>
      </c>
      <c r="Y9" s="10">
        <v>0.77059809999999995</v>
      </c>
      <c r="Z9" s="5">
        <f>P9+V9+X9</f>
        <v>538260342611.63</v>
      </c>
      <c r="AA9" s="3">
        <f t="shared" si="5"/>
        <v>0.76790617211155665</v>
      </c>
      <c r="AB9" s="11">
        <f>+Z9-[1]CalificacionRiesgo!Z15</f>
        <v>0</v>
      </c>
    </row>
    <row r="10" spans="1:28">
      <c r="A10" s="22" t="s">
        <v>23</v>
      </c>
      <c r="B10" s="1">
        <v>44775138.039999999</v>
      </c>
      <c r="C10" s="16">
        <v>7.78855E-3</v>
      </c>
      <c r="D10" s="1">
        <v>9111012488.1800003</v>
      </c>
      <c r="E10" s="16">
        <v>6.2979590000000002E-2</v>
      </c>
      <c r="F10" s="1">
        <v>23039198.050000001</v>
      </c>
      <c r="G10" s="16">
        <v>8.5636700000000007E-3</v>
      </c>
      <c r="H10" s="1">
        <v>19693546914.48</v>
      </c>
      <c r="I10" s="2">
        <v>9.0967368942544327E-2</v>
      </c>
      <c r="J10" s="1">
        <v>8236475939.7399998</v>
      </c>
      <c r="K10" s="16">
        <v>7.6193830000000004E-2</v>
      </c>
      <c r="L10" s="10">
        <v>0</v>
      </c>
      <c r="M10" s="10">
        <v>0</v>
      </c>
      <c r="N10" s="1">
        <v>12929075797.1</v>
      </c>
      <c r="O10" s="2">
        <v>9.673735E-2</v>
      </c>
      <c r="P10" s="5">
        <f>+B10+D10+F10+H10+J10+L10+N10</f>
        <v>50037925475.589996</v>
      </c>
      <c r="Q10" s="3">
        <f t="shared" si="1"/>
        <v>8.106078277847463E-2</v>
      </c>
      <c r="R10" s="1">
        <v>717813745.76999998</v>
      </c>
      <c r="S10" s="16">
        <v>4.2850649999999997E-2</v>
      </c>
      <c r="T10" s="1">
        <v>132494966.43000001</v>
      </c>
      <c r="U10" s="16">
        <v>5.6360899999999998E-3</v>
      </c>
      <c r="V10" s="5">
        <f t="shared" si="2"/>
        <v>850308712.20000005</v>
      </c>
      <c r="W10" s="3">
        <f t="shared" si="3"/>
        <v>2.1120517303884673E-2</v>
      </c>
      <c r="X10" s="1">
        <v>4612124677.54</v>
      </c>
      <c r="Y10" s="16">
        <v>0.10627832</v>
      </c>
      <c r="Z10" s="5">
        <f t="shared" ref="Z10:Z12" si="6">P10+V10+X10</f>
        <v>55500358865.329994</v>
      </c>
      <c r="AA10" s="3">
        <f t="shared" si="5"/>
        <v>7.9179283244807261E-2</v>
      </c>
      <c r="AB10" s="11">
        <f>+Z10-[1]CalificacionRiesgo!Z16</f>
        <v>583884544.99999237</v>
      </c>
    </row>
    <row r="11" spans="1:28">
      <c r="A11" s="22" t="s">
        <v>24</v>
      </c>
      <c r="B11" s="1">
        <v>655373534.34000003</v>
      </c>
      <c r="C11" s="16">
        <v>0.11400094</v>
      </c>
      <c r="D11" s="1">
        <v>2158256653.6700001</v>
      </c>
      <c r="E11" s="16">
        <v>1.4918880000000001E-2</v>
      </c>
      <c r="F11" s="1">
        <v>593227504.41999996</v>
      </c>
      <c r="G11" s="16">
        <v>0.22050279</v>
      </c>
      <c r="H11" s="1">
        <v>9990102113.0499992</v>
      </c>
      <c r="I11" s="2">
        <v>4.6145739999999998E-2</v>
      </c>
      <c r="J11" s="1">
        <v>4312815378.2200003</v>
      </c>
      <c r="K11" s="16">
        <v>3.9896910000000001E-2</v>
      </c>
      <c r="L11" s="1">
        <v>48100651.25</v>
      </c>
      <c r="M11" s="16">
        <v>8.0935399999999998E-3</v>
      </c>
      <c r="N11" s="1">
        <v>6680329855.1800003</v>
      </c>
      <c r="O11" s="2">
        <v>4.9983262933648985E-2</v>
      </c>
      <c r="P11" s="5">
        <f t="shared" si="0"/>
        <v>24438205690.130001</v>
      </c>
      <c r="Q11" s="3">
        <f t="shared" si="1"/>
        <v>3.9589572591487474E-2</v>
      </c>
      <c r="R11" s="1">
        <v>825472831.47000003</v>
      </c>
      <c r="S11" s="16">
        <v>4.9277469999999997E-2</v>
      </c>
      <c r="T11" s="1">
        <v>2292297310.6399999</v>
      </c>
      <c r="U11" s="16">
        <v>9.7510059999999996E-2</v>
      </c>
      <c r="V11" s="5">
        <f t="shared" si="2"/>
        <v>3117770142.1099997</v>
      </c>
      <c r="W11" s="3">
        <f t="shared" si="3"/>
        <v>7.7441189642287217E-2</v>
      </c>
      <c r="X11" s="1">
        <v>1230311542.6900001</v>
      </c>
      <c r="Y11" s="16">
        <v>2.835037E-2</v>
      </c>
      <c r="Z11" s="5">
        <f>P11+V11+X11</f>
        <v>28786287374.93</v>
      </c>
      <c r="AA11" s="3">
        <f t="shared" si="5"/>
        <v>4.106779934804751E-2</v>
      </c>
      <c r="AB11" s="11">
        <f>+Z11-[1]CalificacionRiesgo!Z17</f>
        <v>2197154551.0400009</v>
      </c>
    </row>
    <row r="12" spans="1:28">
      <c r="A12" s="22" t="s">
        <v>25</v>
      </c>
      <c r="B12" s="1">
        <v>218932424.03999999</v>
      </c>
      <c r="C12" s="16">
        <v>3.8082869999999998E-2</v>
      </c>
      <c r="D12" s="1">
        <v>6083814896.4300003</v>
      </c>
      <c r="E12" s="16">
        <v>4.2054179999999997E-2</v>
      </c>
      <c r="F12" s="1">
        <v>112688011.98999999</v>
      </c>
      <c r="G12" s="16">
        <v>4.1886159999999999E-2</v>
      </c>
      <c r="H12" s="1">
        <v>20288438992.060001</v>
      </c>
      <c r="I12" s="2">
        <v>9.3715259999999995E-2</v>
      </c>
      <c r="J12" s="1">
        <v>4497836222.4700003</v>
      </c>
      <c r="K12" s="16">
        <v>4.1608489999999998E-2</v>
      </c>
      <c r="L12" s="10">
        <v>0</v>
      </c>
      <c r="M12" s="10">
        <v>0</v>
      </c>
      <c r="N12" s="1">
        <v>4551702102.8699999</v>
      </c>
      <c r="O12" s="2">
        <v>3.4056540000000003E-2</v>
      </c>
      <c r="P12" s="5">
        <f t="shared" si="0"/>
        <v>35753412649.860001</v>
      </c>
      <c r="Q12" s="3">
        <f t="shared" si="1"/>
        <v>5.7920059412001353E-2</v>
      </c>
      <c r="R12" s="1">
        <v>440311309.75</v>
      </c>
      <c r="S12" s="16">
        <v>2.6284849999999998E-2</v>
      </c>
      <c r="T12" s="10">
        <v>0</v>
      </c>
      <c r="U12" s="10">
        <v>0</v>
      </c>
      <c r="V12" s="5">
        <f t="shared" si="2"/>
        <v>440311309.75</v>
      </c>
      <c r="W12" s="3">
        <f t="shared" si="3"/>
        <v>1.093673686185124E-2</v>
      </c>
      <c r="X12" s="1">
        <v>830305586.78999996</v>
      </c>
      <c r="Y12" s="16">
        <v>1.9132940000000001E-2</v>
      </c>
      <c r="Z12" s="5">
        <f t="shared" si="6"/>
        <v>37024029546.400002</v>
      </c>
      <c r="AA12" s="3">
        <f t="shared" si="5"/>
        <v>5.2820129135233269E-2</v>
      </c>
      <c r="AB12" s="11">
        <f>+Z12-[1]CalificacionRiesgo!Z18</f>
        <v>0</v>
      </c>
    </row>
    <row r="13" spans="1:28">
      <c r="A13" s="23" t="s">
        <v>26</v>
      </c>
      <c r="B13" s="5">
        <f>SUM(B6:B12)</f>
        <v>5748843181.6600008</v>
      </c>
      <c r="C13" s="14">
        <f t="shared" ref="C13:AA13" si="7">SUM(C6:C12)</f>
        <v>1.0000000062806922</v>
      </c>
      <c r="D13" s="5">
        <f t="shared" si="7"/>
        <v>144666110002.95001</v>
      </c>
      <c r="E13" s="14">
        <f t="shared" si="7"/>
        <v>0.99999999000000006</v>
      </c>
      <c r="F13" s="5">
        <f t="shared" si="7"/>
        <v>2690340099.3699994</v>
      </c>
      <c r="G13" s="14">
        <f t="shared" si="7"/>
        <v>0.99999999000000006</v>
      </c>
      <c r="H13" s="5">
        <f>SUM(H6:H12)</f>
        <v>216490233183.71002</v>
      </c>
      <c r="I13" s="14">
        <f t="shared" si="7"/>
        <v>0.99999999894254432</v>
      </c>
      <c r="J13" s="5">
        <f t="shared" si="7"/>
        <v>108098994466.95001</v>
      </c>
      <c r="K13" s="14">
        <f t="shared" si="7"/>
        <v>1.0000000099999999</v>
      </c>
      <c r="L13" s="5">
        <f t="shared" si="7"/>
        <v>5943093189.3199997</v>
      </c>
      <c r="M13" s="14">
        <f t="shared" si="7"/>
        <v>1.0000000099999999</v>
      </c>
      <c r="N13" s="5">
        <f t="shared" si="7"/>
        <v>133651335729.07999</v>
      </c>
      <c r="O13" s="14">
        <f t="shared" si="7"/>
        <v>1.0000000029336489</v>
      </c>
      <c r="P13" s="5">
        <f t="shared" si="7"/>
        <v>617288949853.04004</v>
      </c>
      <c r="Q13" s="14">
        <f t="shared" si="7"/>
        <v>1</v>
      </c>
      <c r="R13" s="5">
        <f t="shared" si="7"/>
        <v>16751526451.619999</v>
      </c>
      <c r="S13" s="14">
        <f t="shared" si="7"/>
        <v>1.0000000099999999</v>
      </c>
      <c r="T13" s="5">
        <f t="shared" si="7"/>
        <v>23508316617.830002</v>
      </c>
      <c r="U13" s="14">
        <f t="shared" si="7"/>
        <v>1.0000000099999999</v>
      </c>
      <c r="V13" s="5">
        <f t="shared" si="7"/>
        <v>40259843069.449997</v>
      </c>
      <c r="W13" s="14">
        <f t="shared" si="7"/>
        <v>1</v>
      </c>
      <c r="X13" s="5">
        <f>SUM(X6:X12)</f>
        <v>43396663905.32</v>
      </c>
      <c r="Y13" s="14">
        <f>SUM(Y6:Y12)</f>
        <v>1.0000000099999999</v>
      </c>
      <c r="Z13" s="5">
        <f>SUM(Z6:Z12)</f>
        <v>700945456827.81006</v>
      </c>
      <c r="AA13" s="14">
        <f t="shared" si="7"/>
        <v>0.99999999999999989</v>
      </c>
    </row>
    <row r="14" spans="1:28">
      <c r="B14" s="11"/>
      <c r="F14" s="11"/>
      <c r="H14" s="11"/>
      <c r="J14" s="11"/>
      <c r="L14" s="11"/>
      <c r="N14" s="11"/>
      <c r="P14" s="11"/>
      <c r="R14" s="11"/>
      <c r="T14" s="11"/>
      <c r="V14" s="11"/>
      <c r="X14" s="11"/>
      <c r="Z14" s="11"/>
    </row>
    <row r="15" spans="1:28">
      <c r="A15" s="9" t="s">
        <v>27</v>
      </c>
      <c r="P15" s="11"/>
      <c r="R15" s="11"/>
      <c r="T15" s="11"/>
      <c r="Z15" s="11"/>
    </row>
    <row r="16" spans="1:28">
      <c r="A16" s="9" t="s">
        <v>28</v>
      </c>
      <c r="P16" s="11"/>
    </row>
    <row r="17" spans="1:10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  <row r="27" spans="1:10">
      <c r="H27" s="17"/>
    </row>
    <row r="28" spans="1:10">
      <c r="H28" s="17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8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5" sqref="G25"/>
    </sheetView>
  </sheetViews>
  <sheetFormatPr baseColWidth="10" defaultColWidth="9.1796875" defaultRowHeight="14.5"/>
  <cols>
    <col min="1" max="1" width="13.81640625" style="7" customWidth="1"/>
    <col min="2" max="2" width="17.26953125" style="7" customWidth="1"/>
    <col min="3" max="3" width="9.453125" style="8" bestFit="1" customWidth="1"/>
    <col min="4" max="4" width="18.81640625" style="8" bestFit="1" customWidth="1"/>
    <col min="5" max="5" width="10.453125" style="8" customWidth="1"/>
    <col min="6" max="6" width="18.81640625" style="7" customWidth="1"/>
    <col min="7" max="7" width="8.81640625" style="8" customWidth="1"/>
    <col min="8" max="8" width="19.453125" style="7" customWidth="1"/>
    <col min="9" max="9" width="8.81640625" style="8" customWidth="1"/>
    <col min="10" max="10" width="17.81640625" style="7" bestFit="1" customWidth="1"/>
    <col min="11" max="11" width="8.81640625" style="7" customWidth="1"/>
    <col min="12" max="12" width="17.81640625" style="7" customWidth="1"/>
    <col min="13" max="13" width="8.81640625" style="7" customWidth="1"/>
    <col min="14" max="14" width="17.81640625" style="7" customWidth="1"/>
    <col min="15" max="15" width="8.81640625" style="7" customWidth="1"/>
    <col min="16" max="16" width="18.81640625" style="7" bestFit="1" customWidth="1"/>
    <col min="17" max="17" width="9.453125" style="7" bestFit="1" customWidth="1"/>
    <col min="18" max="18" width="17.81640625" style="7" bestFit="1" customWidth="1"/>
    <col min="19" max="19" width="10.54296875" style="7" customWidth="1"/>
    <col min="20" max="20" width="19" style="7" bestFit="1" customWidth="1"/>
    <col min="21" max="21" width="9.1796875" style="7" customWidth="1"/>
    <col min="22" max="22" width="19" style="7" bestFit="1" customWidth="1"/>
    <col min="23" max="23" width="9.453125" style="7" customWidth="1"/>
    <col min="24" max="24" width="17.81640625" style="7" bestFit="1" customWidth="1"/>
    <col min="25" max="25" width="8.81640625" style="7" customWidth="1"/>
    <col min="26" max="26" width="17.26953125" style="7" customWidth="1"/>
    <col min="27" max="27" width="9.453125" style="7" bestFit="1" customWidth="1"/>
    <col min="28" max="28" width="23" style="7" customWidth="1"/>
    <col min="29" max="16384" width="9.1796875" style="7"/>
  </cols>
  <sheetData>
    <row r="1" spans="1:28" customFormat="1" ht="18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8" customFormat="1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8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36" t="s">
        <v>2</v>
      </c>
      <c r="B4" s="32" t="s">
        <v>3</v>
      </c>
      <c r="C4" s="33"/>
      <c r="D4" s="32" t="s">
        <v>4</v>
      </c>
      <c r="E4" s="33"/>
      <c r="F4" s="32" t="s">
        <v>5</v>
      </c>
      <c r="G4" s="33"/>
      <c r="H4" s="32" t="s">
        <v>6</v>
      </c>
      <c r="I4" s="33"/>
      <c r="J4" s="32" t="s">
        <v>7</v>
      </c>
      <c r="K4" s="33"/>
      <c r="L4" s="32" t="s">
        <v>8</v>
      </c>
      <c r="M4" s="33"/>
      <c r="N4" s="32" t="s">
        <v>9</v>
      </c>
      <c r="O4" s="33"/>
      <c r="P4" s="32" t="s">
        <v>10</v>
      </c>
      <c r="Q4" s="33"/>
      <c r="R4" s="32" t="s">
        <v>11</v>
      </c>
      <c r="S4" s="33"/>
      <c r="T4" s="32" t="s">
        <v>12</v>
      </c>
      <c r="U4" s="33"/>
      <c r="V4" s="32" t="s">
        <v>13</v>
      </c>
      <c r="W4" s="33"/>
      <c r="X4" s="37" t="s">
        <v>14</v>
      </c>
      <c r="Y4" s="38"/>
      <c r="Z4" s="32" t="s">
        <v>15</v>
      </c>
      <c r="AA4" s="33"/>
    </row>
    <row r="5" spans="1:28" ht="31.5" customHeight="1">
      <c r="A5" s="36"/>
      <c r="B5" s="20" t="s">
        <v>16</v>
      </c>
      <c r="C5" s="6" t="s">
        <v>17</v>
      </c>
      <c r="D5" s="20" t="s">
        <v>16</v>
      </c>
      <c r="E5" s="21" t="s">
        <v>17</v>
      </c>
      <c r="F5" s="20" t="s">
        <v>16</v>
      </c>
      <c r="G5" s="6" t="s">
        <v>17</v>
      </c>
      <c r="H5" s="20" t="s">
        <v>16</v>
      </c>
      <c r="I5" s="21" t="s">
        <v>17</v>
      </c>
      <c r="J5" s="20" t="s">
        <v>16</v>
      </c>
      <c r="K5" s="21" t="s">
        <v>17</v>
      </c>
      <c r="L5" s="20" t="s">
        <v>16</v>
      </c>
      <c r="M5" s="21" t="s">
        <v>17</v>
      </c>
      <c r="N5" s="20" t="s">
        <v>16</v>
      </c>
      <c r="O5" s="21" t="s">
        <v>17</v>
      </c>
      <c r="P5" s="20" t="s">
        <v>16</v>
      </c>
      <c r="Q5" s="21" t="s">
        <v>17</v>
      </c>
      <c r="R5" s="20" t="s">
        <v>16</v>
      </c>
      <c r="S5" s="21" t="s">
        <v>17</v>
      </c>
      <c r="T5" s="20" t="s">
        <v>16</v>
      </c>
      <c r="U5" s="21" t="s">
        <v>17</v>
      </c>
      <c r="V5" s="20" t="s">
        <v>16</v>
      </c>
      <c r="W5" s="21" t="s">
        <v>17</v>
      </c>
      <c r="X5" s="20" t="s">
        <v>16</v>
      </c>
      <c r="Y5" s="21" t="s">
        <v>17</v>
      </c>
      <c r="Z5" s="20" t="s">
        <v>16</v>
      </c>
      <c r="AA5" s="21" t="s">
        <v>17</v>
      </c>
    </row>
    <row r="6" spans="1:28">
      <c r="A6" s="22" t="s">
        <v>18</v>
      </c>
      <c r="B6" s="10">
        <v>7032987.4800000004</v>
      </c>
      <c r="C6" s="13">
        <v>1.17252E-3</v>
      </c>
      <c r="D6" s="1">
        <v>5926814986.6599998</v>
      </c>
      <c r="E6" s="2">
        <v>4.0478710000000001E-2</v>
      </c>
      <c r="F6" s="1">
        <v>57516824.770000003</v>
      </c>
      <c r="G6" s="2">
        <v>2.0540679999999999E-2</v>
      </c>
      <c r="H6" s="1">
        <v>5101370522.75</v>
      </c>
      <c r="I6" s="2">
        <v>2.3345379830763437E-2</v>
      </c>
      <c r="J6" s="1">
        <v>7829575909.2200003</v>
      </c>
      <c r="K6" s="2">
        <v>7.166227E-2</v>
      </c>
      <c r="L6" s="1">
        <v>1174899362.71</v>
      </c>
      <c r="M6" s="2">
        <v>0.19440658999999999</v>
      </c>
      <c r="N6" s="1">
        <v>9157938535.7199993</v>
      </c>
      <c r="O6" s="2">
        <v>6.7907089207097038E-2</v>
      </c>
      <c r="P6" s="5">
        <f>+B6+D6+F6+H6+J6+L6+N6</f>
        <v>29255149129.309998</v>
      </c>
      <c r="Q6" s="3">
        <f>+P6/$P$13</f>
        <v>4.6891253838765294E-2</v>
      </c>
      <c r="R6" s="1">
        <v>1058303628.02</v>
      </c>
      <c r="S6" s="16">
        <v>6.2879119999999997E-2</v>
      </c>
      <c r="T6" s="1">
        <v>2288117522.6799998</v>
      </c>
      <c r="U6" s="16">
        <v>9.6963240000000006E-2</v>
      </c>
      <c r="V6" s="5">
        <f>R6+T6</f>
        <v>3346421150.6999998</v>
      </c>
      <c r="W6" s="3">
        <f>V6/$V$13</f>
        <v>8.2772908116038782E-2</v>
      </c>
      <c r="X6" s="1">
        <v>2816974511.5100002</v>
      </c>
      <c r="Y6" s="3">
        <f>+X6/$X$13</f>
        <v>6.4136579049853357E-2</v>
      </c>
      <c r="Z6" s="5">
        <f>P6+V6+X6</f>
        <v>35418544791.519997</v>
      </c>
      <c r="AA6" s="3">
        <f>Z6/$Z$13</f>
        <v>5.0008961823364569E-2</v>
      </c>
      <c r="AB6" s="11"/>
    </row>
    <row r="7" spans="1:28">
      <c r="A7" s="22" t="s">
        <v>19</v>
      </c>
      <c r="B7" s="1">
        <v>137616416.37</v>
      </c>
      <c r="C7" s="13">
        <v>2.294303E-2</v>
      </c>
      <c r="D7" s="10">
        <v>0</v>
      </c>
      <c r="E7" s="10">
        <v>0</v>
      </c>
      <c r="F7" s="1">
        <v>192344255.25</v>
      </c>
      <c r="G7" s="2">
        <v>6.8690899999999999E-2</v>
      </c>
      <c r="H7" s="1">
        <v>491491286.10000002</v>
      </c>
      <c r="I7" s="2">
        <v>2.249209444078882E-3</v>
      </c>
      <c r="J7" s="1">
        <v>471387554.99000001</v>
      </c>
      <c r="K7" s="2">
        <v>4.3144999999999998E-3</v>
      </c>
      <c r="L7" s="10">
        <v>0</v>
      </c>
      <c r="M7" s="10">
        <v>0</v>
      </c>
      <c r="N7" s="1">
        <v>120961890.63</v>
      </c>
      <c r="O7" s="2">
        <v>8.9694529676429241E-4</v>
      </c>
      <c r="P7" s="5">
        <f t="shared" ref="P7:P12" si="0">+B7+D7+F7+H7+J7+L7+N7</f>
        <v>1413801403.3400002</v>
      </c>
      <c r="Q7" s="3">
        <f t="shared" ref="Q7:Q12" si="1">+P7/$P$13</f>
        <v>2.2660940878677432E-3</v>
      </c>
      <c r="R7" s="1">
        <v>536764937</v>
      </c>
      <c r="S7" s="16">
        <v>3.1891889999999999E-2</v>
      </c>
      <c r="T7" s="1">
        <v>786428399.27999997</v>
      </c>
      <c r="U7" s="16">
        <v>3.3326370000000001E-2</v>
      </c>
      <c r="V7" s="5">
        <f t="shared" ref="V7:V12" si="2">R7+T7</f>
        <v>1323193336.28</v>
      </c>
      <c r="W7" s="3">
        <f t="shared" ref="W7:W12" si="3">V7/$V$13</f>
        <v>3.2728863317382825E-2</v>
      </c>
      <c r="X7" s="1">
        <v>648027507.58000004</v>
      </c>
      <c r="Y7" s="3">
        <f t="shared" ref="Y7:Y13" si="4">+X7/$X$13</f>
        <v>1.4754222055103097E-2</v>
      </c>
      <c r="Z7" s="5">
        <f t="shared" ref="Z7" si="5">P7+V7+X7</f>
        <v>3385022247.1999998</v>
      </c>
      <c r="AA7" s="3">
        <f t="shared" ref="AA7:AA12" si="6">Z7/$Z$13</f>
        <v>4.7794580304720584E-3</v>
      </c>
      <c r="AB7" s="11"/>
    </row>
    <row r="8" spans="1:28">
      <c r="A8" s="22" t="s">
        <v>20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8">
        <f t="shared" si="0"/>
        <v>0</v>
      </c>
      <c r="Q8" s="18">
        <f t="shared" si="1"/>
        <v>0</v>
      </c>
      <c r="R8" s="10">
        <v>0</v>
      </c>
      <c r="S8" s="10">
        <v>0</v>
      </c>
      <c r="T8" s="10">
        <v>0</v>
      </c>
      <c r="U8" s="10">
        <v>0</v>
      </c>
      <c r="V8" s="5" t="s">
        <v>21</v>
      </c>
      <c r="W8" s="15">
        <v>0</v>
      </c>
      <c r="X8" s="10">
        <v>0</v>
      </c>
      <c r="Y8" s="15">
        <f t="shared" si="4"/>
        <v>0</v>
      </c>
      <c r="Z8" s="5" t="s">
        <v>21</v>
      </c>
      <c r="AA8" s="15">
        <v>0</v>
      </c>
      <c r="AB8" s="11"/>
    </row>
    <row r="9" spans="1:28">
      <c r="A9" s="22" t="s">
        <v>22</v>
      </c>
      <c r="B9" s="1">
        <v>4968345483.1199999</v>
      </c>
      <c r="C9" s="16">
        <v>0.82830881999999995</v>
      </c>
      <c r="D9" s="1">
        <v>122515846085.08</v>
      </c>
      <c r="E9" s="16">
        <v>0.83675356000000001</v>
      </c>
      <c r="F9" s="1">
        <v>1780420417.4800003</v>
      </c>
      <c r="G9" s="16">
        <v>0.63589810999999996</v>
      </c>
      <c r="H9" s="1">
        <v>162931989169.12</v>
      </c>
      <c r="I9" s="2">
        <v>0.74562495642533178</v>
      </c>
      <c r="J9" s="1">
        <v>83902677739.440002</v>
      </c>
      <c r="K9" s="16">
        <v>0.76794147000000001</v>
      </c>
      <c r="L9" s="1">
        <v>4820128930.1899996</v>
      </c>
      <c r="M9" s="16">
        <v>0.79757027000000003</v>
      </c>
      <c r="N9" s="1">
        <v>101429369698.64999</v>
      </c>
      <c r="O9" s="2">
        <v>0.75210957460355254</v>
      </c>
      <c r="P9" s="5">
        <f t="shared" si="0"/>
        <v>482348777523.07996</v>
      </c>
      <c r="Q9" s="3">
        <f t="shared" si="1"/>
        <v>0.77312677045944456</v>
      </c>
      <c r="R9" s="1">
        <v>13289848861.559999</v>
      </c>
      <c r="S9" s="16">
        <v>0.78961645000000003</v>
      </c>
      <c r="T9" s="1">
        <v>18094649605.950001</v>
      </c>
      <c r="U9" s="16">
        <v>0.76677773999999999</v>
      </c>
      <c r="V9" s="5">
        <f t="shared" si="2"/>
        <v>31384498467.510002</v>
      </c>
      <c r="W9" s="3">
        <f t="shared" si="3"/>
        <v>0.7762878881445523</v>
      </c>
      <c r="X9" s="10">
        <v>33761239129.990002</v>
      </c>
      <c r="Y9" s="3">
        <f t="shared" si="4"/>
        <v>0.7686723374436607</v>
      </c>
      <c r="Z9" s="5">
        <f>P9+V9+X9</f>
        <v>547494515120.57996</v>
      </c>
      <c r="AA9" s="3">
        <f t="shared" si="6"/>
        <v>0.77303097759459283</v>
      </c>
      <c r="AB9" s="11"/>
    </row>
    <row r="10" spans="1:28">
      <c r="A10" s="22" t="s">
        <v>23</v>
      </c>
      <c r="B10" s="1">
        <v>44937881.289999999</v>
      </c>
      <c r="C10" s="16">
        <v>7.49192E-3</v>
      </c>
      <c r="D10" s="1">
        <v>9386204903.3500004</v>
      </c>
      <c r="E10" s="16">
        <v>6.4105510000000004E-2</v>
      </c>
      <c r="F10" s="1">
        <v>23050010.600000001</v>
      </c>
      <c r="G10" s="16">
        <v>8.2317299999999996E-3</v>
      </c>
      <c r="H10" s="1">
        <v>19729150475.950001</v>
      </c>
      <c r="I10" s="2">
        <v>9.0286425882088711E-2</v>
      </c>
      <c r="J10" s="1">
        <v>8249555769.9799995</v>
      </c>
      <c r="K10" s="16">
        <v>7.5506240000000002E-2</v>
      </c>
      <c r="L10" s="10">
        <v>0</v>
      </c>
      <c r="M10" s="10">
        <v>0</v>
      </c>
      <c r="N10" s="1">
        <v>12959990013.809999</v>
      </c>
      <c r="O10" s="2">
        <v>9.6099705687934134E-2</v>
      </c>
      <c r="P10" s="5">
        <f>+B10+D10+F10+H10+J10+L10+N10</f>
        <v>50392889054.979996</v>
      </c>
      <c r="Q10" s="3">
        <f t="shared" si="1"/>
        <v>8.0771618763631203E-2</v>
      </c>
      <c r="R10" s="1">
        <v>720331268.10000002</v>
      </c>
      <c r="S10" s="16">
        <v>4.2798490000000002E-2</v>
      </c>
      <c r="T10" s="1">
        <v>132929057.62</v>
      </c>
      <c r="U10" s="16">
        <v>5.6331200000000001E-3</v>
      </c>
      <c r="V10" s="5">
        <f t="shared" si="2"/>
        <v>853260325.72000003</v>
      </c>
      <c r="W10" s="3">
        <f t="shared" si="3"/>
        <v>2.1105185318682693E-2</v>
      </c>
      <c r="X10" s="10">
        <v>4628385940.3100004</v>
      </c>
      <c r="Y10" s="3">
        <f t="shared" si="4"/>
        <v>0.10537860371864013</v>
      </c>
      <c r="Z10" s="5">
        <f t="shared" ref="Z10:Z12" si="7">P10+V10+X10</f>
        <v>55874535321.009995</v>
      </c>
      <c r="AA10" s="3">
        <f t="shared" si="6"/>
        <v>7.8891651822906778E-2</v>
      </c>
      <c r="AB10" s="11"/>
    </row>
    <row r="11" spans="1:28">
      <c r="A11" s="22" t="s">
        <v>24</v>
      </c>
      <c r="B11" s="1">
        <v>654303938.14999998</v>
      </c>
      <c r="C11" s="16">
        <v>0.10908374</v>
      </c>
      <c r="D11" s="1">
        <v>2139373592.04</v>
      </c>
      <c r="E11" s="16">
        <v>1.46114E-2</v>
      </c>
      <c r="F11" s="1">
        <v>604433240.38</v>
      </c>
      <c r="G11" s="16">
        <v>0.2158581</v>
      </c>
      <c r="H11" s="1">
        <v>9931049909.9200001</v>
      </c>
      <c r="I11" s="2">
        <v>4.5447420694384497E-2</v>
      </c>
      <c r="J11" s="1">
        <v>4312380393.3199997</v>
      </c>
      <c r="K11" s="16">
        <v>3.9470199999999997E-2</v>
      </c>
      <c r="L11" s="1">
        <v>48487977.200000003</v>
      </c>
      <c r="M11" s="16">
        <v>8.0231399999999998E-3</v>
      </c>
      <c r="N11" s="1">
        <v>6610379543.0499992</v>
      </c>
      <c r="O11" s="2">
        <v>4.9016668060370826E-2</v>
      </c>
      <c r="P11" s="5">
        <f t="shared" si="0"/>
        <v>24300408594.059998</v>
      </c>
      <c r="Q11" s="3">
        <f t="shared" si="1"/>
        <v>3.8949609271626238E-2</v>
      </c>
      <c r="R11" s="1">
        <v>826439717.76999998</v>
      </c>
      <c r="S11" s="16">
        <v>4.9102920000000001E-2</v>
      </c>
      <c r="T11" s="1">
        <v>2296053157.4400001</v>
      </c>
      <c r="U11" s="16">
        <v>9.7299529999999995E-2</v>
      </c>
      <c r="V11" s="5">
        <f t="shared" si="2"/>
        <v>3122492875.21</v>
      </c>
      <c r="W11" s="3">
        <f t="shared" si="3"/>
        <v>7.7234097028904811E-2</v>
      </c>
      <c r="X11" s="1">
        <v>1233754235.01</v>
      </c>
      <c r="Y11" s="3">
        <f t="shared" si="4"/>
        <v>2.8089986508040621E-2</v>
      </c>
      <c r="Z11" s="5">
        <f t="shared" si="7"/>
        <v>28656655704.279995</v>
      </c>
      <c r="AA11" s="3">
        <f t="shared" si="6"/>
        <v>4.0461560731420987E-2</v>
      </c>
      <c r="AB11" s="11"/>
    </row>
    <row r="12" spans="1:28">
      <c r="A12" s="22" t="s">
        <v>25</v>
      </c>
      <c r="B12" s="1">
        <v>185943428.25</v>
      </c>
      <c r="C12" s="16">
        <v>3.0999970000000002E-2</v>
      </c>
      <c r="D12" s="1">
        <v>6449835986.04</v>
      </c>
      <c r="E12" s="16">
        <v>4.4050819999999997E-2</v>
      </c>
      <c r="F12" s="1">
        <v>142192523.40000001</v>
      </c>
      <c r="G12" s="16">
        <v>5.0780480000000003E-2</v>
      </c>
      <c r="H12" s="1">
        <v>20332298095.93</v>
      </c>
      <c r="I12" s="2">
        <v>9.3046607723352728E-2</v>
      </c>
      <c r="J12" s="1">
        <v>4491027423.8999996</v>
      </c>
      <c r="K12" s="16">
        <v>4.1105320000000001E-2</v>
      </c>
      <c r="L12" s="10">
        <v>0</v>
      </c>
      <c r="M12" s="10">
        <v>0</v>
      </c>
      <c r="N12" s="1">
        <v>4581190751.9099998</v>
      </c>
      <c r="O12" s="2">
        <v>3.397001714428103E-2</v>
      </c>
      <c r="P12" s="5">
        <f t="shared" si="0"/>
        <v>36182488209.429993</v>
      </c>
      <c r="Q12" s="3">
        <f t="shared" si="1"/>
        <v>5.7994653578664929E-2</v>
      </c>
      <c r="R12" s="1">
        <v>399076440.25</v>
      </c>
      <c r="S12" s="16">
        <v>2.371113E-2</v>
      </c>
      <c r="T12" s="10">
        <v>0</v>
      </c>
      <c r="U12" s="10">
        <v>0</v>
      </c>
      <c r="V12" s="5">
        <f t="shared" si="2"/>
        <v>399076440.25</v>
      </c>
      <c r="W12" s="3">
        <f t="shared" si="3"/>
        <v>9.8710580744385251E-3</v>
      </c>
      <c r="X12" s="1">
        <v>833114852.07000005</v>
      </c>
      <c r="Y12" s="3">
        <f t="shared" si="4"/>
        <v>1.896827122470212E-2</v>
      </c>
      <c r="Z12" s="5">
        <f t="shared" si="7"/>
        <v>37414679501.749992</v>
      </c>
      <c r="AA12" s="3">
        <f t="shared" si="6"/>
        <v>5.2827389997242707E-2</v>
      </c>
      <c r="AB12" s="11"/>
    </row>
    <row r="13" spans="1:28">
      <c r="A13" s="23" t="s">
        <v>26</v>
      </c>
      <c r="B13" s="5">
        <f>SUM(B6:B12)</f>
        <v>5998180134.6599998</v>
      </c>
      <c r="C13" s="14">
        <f t="shared" ref="C13:AA13" si="8">SUM(C6:C12)</f>
        <v>0.99999999999999989</v>
      </c>
      <c r="D13" s="5">
        <f t="shared" si="8"/>
        <v>146418075553.17001</v>
      </c>
      <c r="E13" s="14">
        <f t="shared" si="8"/>
        <v>1</v>
      </c>
      <c r="F13" s="5">
        <f t="shared" si="8"/>
        <v>2799957271.8800001</v>
      </c>
      <c r="G13" s="14">
        <f t="shared" si="8"/>
        <v>1</v>
      </c>
      <c r="H13" s="5">
        <f>SUM(H6:H12)</f>
        <v>218517349459.77002</v>
      </c>
      <c r="I13" s="14">
        <f t="shared" si="8"/>
        <v>1</v>
      </c>
      <c r="J13" s="5">
        <f t="shared" si="8"/>
        <v>109256604790.85001</v>
      </c>
      <c r="K13" s="14">
        <f t="shared" si="8"/>
        <v>1</v>
      </c>
      <c r="L13" s="5">
        <f t="shared" si="8"/>
        <v>6043516270.0999994</v>
      </c>
      <c r="M13" s="14">
        <f t="shared" si="8"/>
        <v>1</v>
      </c>
      <c r="N13" s="5">
        <f t="shared" si="8"/>
        <v>134859830433.77</v>
      </c>
      <c r="O13" s="14">
        <f t="shared" si="8"/>
        <v>0.99999999999999989</v>
      </c>
      <c r="P13" s="5">
        <f t="shared" si="8"/>
        <v>623893513914.19995</v>
      </c>
      <c r="Q13" s="14">
        <f t="shared" si="8"/>
        <v>1</v>
      </c>
      <c r="R13" s="5">
        <f t="shared" si="8"/>
        <v>16830764852.700001</v>
      </c>
      <c r="S13" s="14">
        <f t="shared" si="8"/>
        <v>1</v>
      </c>
      <c r="T13" s="5">
        <f t="shared" si="8"/>
        <v>23598177742.969997</v>
      </c>
      <c r="U13" s="14">
        <f t="shared" si="8"/>
        <v>1</v>
      </c>
      <c r="V13" s="5">
        <f t="shared" si="8"/>
        <v>40428942595.670006</v>
      </c>
      <c r="W13" s="14">
        <f t="shared" si="8"/>
        <v>1</v>
      </c>
      <c r="X13" s="5">
        <f>SUM(X6:X12)</f>
        <v>43921496176.470001</v>
      </c>
      <c r="Y13" s="14">
        <f t="shared" si="4"/>
        <v>1</v>
      </c>
      <c r="Z13" s="5">
        <f>SUM(Z6:Z12)</f>
        <v>708243952686.33997</v>
      </c>
      <c r="AA13" s="14">
        <f t="shared" si="8"/>
        <v>1</v>
      </c>
    </row>
    <row r="14" spans="1:28">
      <c r="B14" s="11"/>
      <c r="F14" s="11"/>
      <c r="H14" s="11"/>
      <c r="J14" s="11"/>
      <c r="L14" s="11"/>
      <c r="N14" s="11"/>
      <c r="P14" s="11"/>
      <c r="R14" s="11"/>
      <c r="T14" s="11"/>
      <c r="V14" s="11"/>
      <c r="X14" s="11"/>
      <c r="Z14" s="11"/>
    </row>
    <row r="15" spans="1:28">
      <c r="A15" s="9" t="s">
        <v>27</v>
      </c>
      <c r="P15" s="11"/>
      <c r="R15" s="11"/>
      <c r="T15" s="11"/>
      <c r="Z15" s="11"/>
    </row>
    <row r="16" spans="1:28">
      <c r="A16" s="9" t="s">
        <v>28</v>
      </c>
      <c r="P16" s="11"/>
    </row>
    <row r="17" spans="1:26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26">
      <c r="B18" s="11"/>
      <c r="D18" s="19"/>
      <c r="F18" s="11"/>
      <c r="H18" s="11"/>
      <c r="J18" s="11"/>
      <c r="L18" s="11"/>
      <c r="N18" s="11"/>
      <c r="P18" s="11"/>
      <c r="R18" s="11"/>
      <c r="T18" s="11"/>
      <c r="V18" s="11"/>
      <c r="X18" s="11"/>
      <c r="Z18" s="11"/>
    </row>
    <row r="27" spans="1:26">
      <c r="H27" s="17"/>
    </row>
    <row r="28" spans="1:26">
      <c r="H28" s="17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7" ma:contentTypeDescription="Crear nuevo documento." ma:contentTypeScope="" ma:versionID="a516bec4670321183b143bbda4ddb767">
  <xsd:schema xmlns:xsd="http://www.w3.org/2001/XMLSchema" xmlns:xs="http://www.w3.org/2001/XMLSchema" xmlns:p="http://schemas.microsoft.com/office/2006/metadata/properties" xmlns:ns2="3d356bbc-c7e3-4705-a35e-a22d7fa248ea" targetNamespace="http://schemas.microsoft.com/office/2006/metadata/properties" ma:root="true" ma:fieldsID="3c4e604bddbf3ec1c38a737d85566936" ns2:_="">
    <xsd:import namespace="3d356bbc-c7e3-4705-a35e-a22d7fa248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17BDF3-33AD-4465-A885-65BD4896EC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D4700-D85A-4D38-BA99-8BAEC0BFD4B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3d356bbc-c7e3-4705-a35e-a22d7fa248ea"/>
  </ds:schemaRefs>
</ds:datastoreItem>
</file>

<file path=customXml/itemProps3.xml><?xml version="1.0" encoding="utf-8"?>
<ds:datastoreItem xmlns:ds="http://schemas.openxmlformats.org/officeDocument/2006/customXml" ds:itemID="{DC077ED8-0973-437E-8CE5-0D2B91E1E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2020</vt:lpstr>
      <vt:lpstr>Noviembre 2020</vt:lpstr>
      <vt:lpstr>Diciembre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</cp:lastModifiedBy>
  <cp:revision/>
  <dcterms:created xsi:type="dcterms:W3CDTF">2017-06-23T15:36:35Z</dcterms:created>
  <dcterms:modified xsi:type="dcterms:W3CDTF">2021-01-26T14:54:01Z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</Properties>
</file>