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Financiero/Datos WEB/2020/"/>
    </mc:Choice>
  </mc:AlternateContent>
  <xr:revisionPtr revIDLastSave="45" documentId="11_72C8FC7CD554F674425223CA990653D79C289DDF" xr6:coauthVersionLast="46" xr6:coauthVersionMax="46" xr10:uidLastSave="{CC839A57-177C-47FA-B122-9AF19A0ABBE2}"/>
  <bookViews>
    <workbookView xWindow="-110" yWindow="-110" windowWidth="19420" windowHeight="10420" firstSheet="10" activeTab="11" xr2:uid="{00000000-000D-0000-FFFF-FFFF00000000}"/>
  </bookViews>
  <sheets>
    <sheet name="Enero" sheetId="4" r:id="rId1"/>
    <sheet name="Febrero" sheetId="5" r:id="rId2"/>
    <sheet name="Marzo" sheetId="6" r:id="rId3"/>
    <sheet name="Abril" sheetId="7" r:id="rId4"/>
    <sheet name="Mayo" sheetId="8" r:id="rId5"/>
    <sheet name="Junio" sheetId="9" r:id="rId6"/>
    <sheet name="Julio" sheetId="10" r:id="rId7"/>
    <sheet name="Agosto" sheetId="11" r:id="rId8"/>
    <sheet name="Septiembre" sheetId="12" r:id="rId9"/>
    <sheet name="Octubre " sheetId="13" r:id="rId10"/>
    <sheet name="Noviembre" sheetId="14" r:id="rId11"/>
    <sheet name="Diciembre" sheetId="15" r:id="rId12"/>
  </sheets>
  <definedNames>
    <definedName name="SegmentaciónDeDatos_Calificación_de_Riesgo">#N/A</definedName>
    <definedName name="SegmentaciónDeDatos_Nombre_AFP">#N/A</definedName>
    <definedName name="SegmentaciónDeDatos_Tipo_Moneda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5" l="1"/>
  <c r="M11" i="15"/>
  <c r="K11" i="15"/>
  <c r="G11" i="15"/>
  <c r="E11" i="15"/>
  <c r="C11" i="15"/>
  <c r="Q10" i="15"/>
  <c r="F10" i="15" s="1"/>
  <c r="Q9" i="15"/>
  <c r="F9" i="15" s="1"/>
  <c r="I8" i="14"/>
  <c r="H10" i="15" l="1"/>
  <c r="J10" i="15"/>
  <c r="L10" i="15"/>
  <c r="N9" i="15"/>
  <c r="N10" i="15"/>
  <c r="P9" i="15"/>
  <c r="P10" i="15"/>
  <c r="H9" i="15"/>
  <c r="J9" i="15"/>
  <c r="L9" i="15"/>
  <c r="D9" i="15"/>
  <c r="D10" i="15"/>
  <c r="I11" i="15"/>
  <c r="Q8" i="15"/>
  <c r="J8" i="15" s="1"/>
  <c r="Q11" i="15"/>
  <c r="F11" i="15" s="1"/>
  <c r="M11" i="14"/>
  <c r="K11" i="14"/>
  <c r="I11" i="14"/>
  <c r="G11" i="14"/>
  <c r="E11" i="14"/>
  <c r="C11" i="14"/>
  <c r="Q10" i="14"/>
  <c r="P10" i="14"/>
  <c r="N10" i="14"/>
  <c r="L10" i="14"/>
  <c r="J10" i="14"/>
  <c r="H10" i="14"/>
  <c r="F10" i="14"/>
  <c r="D10" i="14"/>
  <c r="Q9" i="14"/>
  <c r="P9" i="14"/>
  <c r="N9" i="14"/>
  <c r="L9" i="14"/>
  <c r="J9" i="14"/>
  <c r="H9" i="14"/>
  <c r="F9" i="14"/>
  <c r="D9" i="14"/>
  <c r="O8" i="13"/>
  <c r="Q8" i="13" s="1"/>
  <c r="D11" i="15" l="1"/>
  <c r="P11" i="15"/>
  <c r="N11" i="15"/>
  <c r="L11" i="15"/>
  <c r="H11" i="15"/>
  <c r="P8" i="15"/>
  <c r="N8" i="15"/>
  <c r="L8" i="15"/>
  <c r="H8" i="15"/>
  <c r="F8" i="15"/>
  <c r="D8" i="15"/>
  <c r="J11" i="15"/>
  <c r="O11" i="14"/>
  <c r="Q8" i="14"/>
  <c r="P8" i="14" s="1"/>
  <c r="Q11" i="14"/>
  <c r="N11" i="14" s="1"/>
  <c r="F11" i="14"/>
  <c r="H11" i="14"/>
  <c r="J11" i="14"/>
  <c r="L11" i="14"/>
  <c r="O11" i="13"/>
  <c r="M11" i="13"/>
  <c r="K11" i="13"/>
  <c r="I11" i="13"/>
  <c r="G11" i="13"/>
  <c r="E11" i="13"/>
  <c r="C11" i="13"/>
  <c r="Q11" i="13" s="1"/>
  <c r="Q10" i="13"/>
  <c r="P10" i="13" s="1"/>
  <c r="Q9" i="13"/>
  <c r="P9" i="13" s="1"/>
  <c r="P8" i="13"/>
  <c r="D11" i="14" l="1"/>
  <c r="N8" i="14"/>
  <c r="L8" i="14"/>
  <c r="J8" i="14"/>
  <c r="H8" i="14"/>
  <c r="F8" i="14"/>
  <c r="D8" i="14"/>
  <c r="P11" i="14"/>
  <c r="F10" i="13"/>
  <c r="D9" i="13"/>
  <c r="D10" i="13"/>
  <c r="H8" i="13"/>
  <c r="H9" i="13"/>
  <c r="F8" i="13"/>
  <c r="H10" i="13"/>
  <c r="F9" i="13"/>
  <c r="D8" i="13"/>
  <c r="L8" i="13"/>
  <c r="J10" i="13"/>
  <c r="J8" i="13"/>
  <c r="N9" i="13"/>
  <c r="L9" i="13"/>
  <c r="N8" i="13"/>
  <c r="J9" i="13"/>
  <c r="N10" i="13"/>
  <c r="L10" i="13"/>
  <c r="Q9" i="12"/>
  <c r="N9" i="12" s="1"/>
  <c r="O11" i="12"/>
  <c r="M11" i="12"/>
  <c r="K11" i="12"/>
  <c r="I11" i="12"/>
  <c r="G11" i="12"/>
  <c r="E11" i="12"/>
  <c r="C11" i="12"/>
  <c r="Q10" i="12"/>
  <c r="N10" i="12" s="1"/>
  <c r="Q8" i="12"/>
  <c r="N8" i="12" s="1"/>
  <c r="F11" i="13" l="1"/>
  <c r="N11" i="13"/>
  <c r="L11" i="13"/>
  <c r="D11" i="13"/>
  <c r="P11" i="13"/>
  <c r="H11" i="13"/>
  <c r="J11" i="13"/>
  <c r="D10" i="12"/>
  <c r="L8" i="12"/>
  <c r="D8" i="12"/>
  <c r="L9" i="12"/>
  <c r="D9" i="12"/>
  <c r="L10" i="12"/>
  <c r="J9" i="12"/>
  <c r="H8" i="12"/>
  <c r="P8" i="12"/>
  <c r="H9" i="12"/>
  <c r="P9" i="12"/>
  <c r="H10" i="12"/>
  <c r="P10" i="12"/>
  <c r="Q11" i="12"/>
  <c r="J8" i="12"/>
  <c r="J10" i="12"/>
  <c r="F8" i="12"/>
  <c r="F9" i="12"/>
  <c r="F10" i="12"/>
  <c r="O11" i="11"/>
  <c r="M11" i="11"/>
  <c r="K11" i="11"/>
  <c r="I11" i="11"/>
  <c r="G11" i="11"/>
  <c r="E11" i="11"/>
  <c r="C11" i="11"/>
  <c r="Q10" i="11"/>
  <c r="P10" i="11" s="1"/>
  <c r="Q9" i="11"/>
  <c r="P9" i="11" s="1"/>
  <c r="Q8" i="11"/>
  <c r="N8" i="11" s="1"/>
  <c r="O11" i="10"/>
  <c r="M11" i="10"/>
  <c r="K11" i="10"/>
  <c r="I11" i="10"/>
  <c r="G11" i="10"/>
  <c r="E11" i="10"/>
  <c r="C11" i="10"/>
  <c r="Q10" i="10"/>
  <c r="L10" i="10" s="1"/>
  <c r="Q9" i="10"/>
  <c r="N9" i="10" s="1"/>
  <c r="Q8" i="10"/>
  <c r="N8" i="10" s="1"/>
  <c r="O11" i="9"/>
  <c r="M11" i="9"/>
  <c r="K11" i="9"/>
  <c r="I11" i="9"/>
  <c r="G11" i="9"/>
  <c r="E11" i="9"/>
  <c r="C11" i="9"/>
  <c r="Q10" i="9"/>
  <c r="N10" i="9" s="1"/>
  <c r="Q9" i="9"/>
  <c r="N9" i="9" s="1"/>
  <c r="Q8" i="9"/>
  <c r="N8" i="9" s="1"/>
  <c r="O11" i="8"/>
  <c r="M11" i="8"/>
  <c r="K11" i="8"/>
  <c r="I11" i="8"/>
  <c r="G11" i="8"/>
  <c r="E11" i="8"/>
  <c r="C11" i="8"/>
  <c r="Q10" i="8"/>
  <c r="P10" i="8" s="1"/>
  <c r="Q9" i="8"/>
  <c r="J9" i="8" s="1"/>
  <c r="Q8" i="8"/>
  <c r="J8" i="8" s="1"/>
  <c r="H11" i="12" l="1"/>
  <c r="L11" i="12"/>
  <c r="N11" i="12"/>
  <c r="J11" i="12"/>
  <c r="F11" i="12"/>
  <c r="P11" i="12"/>
  <c r="D11" i="12"/>
  <c r="Q11" i="11"/>
  <c r="D9" i="11"/>
  <c r="D10" i="11"/>
  <c r="H10" i="11"/>
  <c r="P8" i="11"/>
  <c r="F8" i="11"/>
  <c r="D8" i="11"/>
  <c r="F9" i="11"/>
  <c r="H8" i="11"/>
  <c r="J8" i="11"/>
  <c r="J10" i="11"/>
  <c r="L10" i="11"/>
  <c r="F10" i="11"/>
  <c r="H9" i="11"/>
  <c r="J9" i="11"/>
  <c r="L8" i="11"/>
  <c r="L9" i="11"/>
  <c r="N9" i="11"/>
  <c r="N10" i="11"/>
  <c r="J9" i="10"/>
  <c r="H10" i="10"/>
  <c r="L9" i="10"/>
  <c r="H9" i="10"/>
  <c r="D10" i="10"/>
  <c r="J8" i="10"/>
  <c r="H8" i="10"/>
  <c r="D9" i="10"/>
  <c r="P9" i="10"/>
  <c r="J10" i="10"/>
  <c r="D8" i="10"/>
  <c r="P8" i="10"/>
  <c r="L8" i="10"/>
  <c r="P10" i="10"/>
  <c r="Q11" i="10"/>
  <c r="N11" i="10" s="1"/>
  <c r="F8" i="10"/>
  <c r="F9" i="10"/>
  <c r="F10" i="10"/>
  <c r="N10" i="10"/>
  <c r="D10" i="9"/>
  <c r="L8" i="9"/>
  <c r="D8" i="9"/>
  <c r="L9" i="9"/>
  <c r="D9" i="9"/>
  <c r="L10" i="9"/>
  <c r="J9" i="9"/>
  <c r="H8" i="9"/>
  <c r="P8" i="9"/>
  <c r="H9" i="9"/>
  <c r="P9" i="9"/>
  <c r="H10" i="9"/>
  <c r="P10" i="9"/>
  <c r="Q11" i="9"/>
  <c r="H11" i="9" s="1"/>
  <c r="J8" i="9"/>
  <c r="J10" i="9"/>
  <c r="F8" i="9"/>
  <c r="F9" i="9"/>
  <c r="F10" i="9"/>
  <c r="D9" i="8"/>
  <c r="D10" i="8"/>
  <c r="D8" i="8"/>
  <c r="L9" i="8"/>
  <c r="F9" i="8"/>
  <c r="F10" i="8"/>
  <c r="Q11" i="8"/>
  <c r="N9" i="8"/>
  <c r="L10" i="8"/>
  <c r="N8" i="8"/>
  <c r="L8" i="8"/>
  <c r="F8" i="8"/>
  <c r="N10" i="8"/>
  <c r="J10" i="8"/>
  <c r="H8" i="8"/>
  <c r="P8" i="8"/>
  <c r="H9" i="8"/>
  <c r="P9" i="8"/>
  <c r="H10" i="8"/>
  <c r="O11" i="7"/>
  <c r="M11" i="7"/>
  <c r="K11" i="7"/>
  <c r="I11" i="7"/>
  <c r="G11" i="7"/>
  <c r="E11" i="7"/>
  <c r="C11" i="7"/>
  <c r="Q10" i="7"/>
  <c r="P10" i="7" s="1"/>
  <c r="Q9" i="7"/>
  <c r="P9" i="7" s="1"/>
  <c r="Q8" i="7"/>
  <c r="P8" i="7" s="1"/>
  <c r="N11" i="11" l="1"/>
  <c r="L11" i="11"/>
  <c r="F11" i="11"/>
  <c r="J11" i="11"/>
  <c r="H11" i="11"/>
  <c r="P11" i="11"/>
  <c r="D11" i="11"/>
  <c r="J11" i="10"/>
  <c r="L11" i="10"/>
  <c r="H11" i="10"/>
  <c r="D11" i="10"/>
  <c r="P11" i="10"/>
  <c r="F11" i="10"/>
  <c r="L11" i="9"/>
  <c r="J11" i="9"/>
  <c r="N11" i="9"/>
  <c r="F11" i="9"/>
  <c r="P11" i="9"/>
  <c r="D11" i="9"/>
  <c r="P11" i="8"/>
  <c r="J11" i="8"/>
  <c r="N11" i="8"/>
  <c r="D11" i="8"/>
  <c r="L11" i="8"/>
  <c r="H11" i="8"/>
  <c r="F11" i="8"/>
  <c r="Q11" i="7"/>
  <c r="N8" i="7"/>
  <c r="D9" i="7"/>
  <c r="F9" i="7"/>
  <c r="J8" i="7"/>
  <c r="L8" i="7"/>
  <c r="F10" i="7"/>
  <c r="H9" i="7"/>
  <c r="H10" i="7"/>
  <c r="J10" i="7"/>
  <c r="L10" i="7"/>
  <c r="F8" i="7"/>
  <c r="L9" i="7"/>
  <c r="N9" i="7"/>
  <c r="N10" i="7"/>
  <c r="D8" i="7"/>
  <c r="D10" i="7"/>
  <c r="H8" i="7"/>
  <c r="J9" i="7"/>
  <c r="M8" i="6"/>
  <c r="M11" i="6" s="1"/>
  <c r="C11" i="6"/>
  <c r="E11" i="6"/>
  <c r="G11" i="6"/>
  <c r="I11" i="6"/>
  <c r="K11" i="6"/>
  <c r="O11" i="6"/>
  <c r="Q10" i="6"/>
  <c r="N10" i="6" s="1"/>
  <c r="Q9" i="6"/>
  <c r="N9" i="6" s="1"/>
  <c r="E11" i="5"/>
  <c r="C11" i="5"/>
  <c r="G11" i="5"/>
  <c r="I11" i="5"/>
  <c r="K11" i="5"/>
  <c r="M11" i="5"/>
  <c r="O11" i="5"/>
  <c r="Q10" i="5"/>
  <c r="L10" i="5" s="1"/>
  <c r="Q9" i="5"/>
  <c r="L9" i="5" s="1"/>
  <c r="N9" i="5"/>
  <c r="D9" i="5"/>
  <c r="Q8" i="5"/>
  <c r="L8" i="5" s="1"/>
  <c r="N8" i="5"/>
  <c r="D8" i="5"/>
  <c r="O11" i="4"/>
  <c r="C11" i="4"/>
  <c r="E11" i="4"/>
  <c r="G11" i="4"/>
  <c r="I11" i="4"/>
  <c r="K11" i="4"/>
  <c r="M11" i="4"/>
  <c r="Q10" i="4"/>
  <c r="J10" i="4" s="1"/>
  <c r="Q9" i="4"/>
  <c r="P9" i="4" s="1"/>
  <c r="Q8" i="4"/>
  <c r="H8" i="4" s="1"/>
  <c r="L8" i="4"/>
  <c r="J9" i="4"/>
  <c r="D8" i="4"/>
  <c r="P8" i="4" l="1"/>
  <c r="F10" i="5"/>
  <c r="F9" i="4"/>
  <c r="N9" i="4"/>
  <c r="F10" i="4"/>
  <c r="H9" i="4"/>
  <c r="H10" i="4"/>
  <c r="D10" i="5"/>
  <c r="Q8" i="6"/>
  <c r="N8" i="4"/>
  <c r="F8" i="4"/>
  <c r="D10" i="4"/>
  <c r="N10" i="4"/>
  <c r="P8" i="5"/>
  <c r="P9" i="5"/>
  <c r="N10" i="5"/>
  <c r="F10" i="6"/>
  <c r="J8" i="4"/>
  <c r="P10" i="4"/>
  <c r="P10" i="5"/>
  <c r="F9" i="6"/>
  <c r="H10" i="6"/>
  <c r="P9" i="6"/>
  <c r="P10" i="6"/>
  <c r="N8" i="6"/>
  <c r="Q11" i="6"/>
  <c r="N11" i="6" s="1"/>
  <c r="Q11" i="5"/>
  <c r="F11" i="5" s="1"/>
  <c r="D8" i="6"/>
  <c r="D9" i="6"/>
  <c r="D10" i="6"/>
  <c r="F9" i="5"/>
  <c r="H8" i="6"/>
  <c r="H9" i="6"/>
  <c r="L10" i="4"/>
  <c r="H8" i="5"/>
  <c r="H9" i="5"/>
  <c r="H10" i="5"/>
  <c r="J8" i="6"/>
  <c r="J9" i="6"/>
  <c r="J10" i="6"/>
  <c r="Q11" i="4"/>
  <c r="D9" i="4"/>
  <c r="L9" i="4"/>
  <c r="J8" i="5"/>
  <c r="J9" i="5"/>
  <c r="J10" i="5"/>
  <c r="L9" i="6"/>
  <c r="L10" i="6"/>
  <c r="F8" i="5"/>
  <c r="F11" i="7"/>
  <c r="J11" i="7"/>
  <c r="P11" i="7"/>
  <c r="D11" i="7"/>
  <c r="N11" i="7"/>
  <c r="L11" i="7"/>
  <c r="H11" i="7"/>
  <c r="L11" i="6" l="1"/>
  <c r="L8" i="6"/>
  <c r="P8" i="6"/>
  <c r="F8" i="6"/>
  <c r="D11" i="5"/>
  <c r="L11" i="4"/>
  <c r="H11" i="4"/>
  <c r="N11" i="4"/>
  <c r="J11" i="4"/>
  <c r="P11" i="4"/>
  <c r="D11" i="4"/>
  <c r="F11" i="4"/>
  <c r="L11" i="5"/>
  <c r="J11" i="5"/>
  <c r="H11" i="5"/>
  <c r="N11" i="5"/>
  <c r="P11" i="5"/>
  <c r="J11" i="6"/>
  <c r="P11" i="6"/>
  <c r="H11" i="6"/>
  <c r="F11" i="6"/>
  <c r="D11" i="6"/>
</calcChain>
</file>

<file path=xl/sharedStrings.xml><?xml version="1.0" encoding="utf-8"?>
<sst xmlns="http://schemas.openxmlformats.org/spreadsheetml/2006/main" count="204" uniqueCount="28">
  <si>
    <t>Inversiones de los Fondos de Pensiones por plazo de instrumentos</t>
  </si>
  <si>
    <t>RD$</t>
  </si>
  <si>
    <t>Al 31 de enero de 2020</t>
  </si>
  <si>
    <t xml:space="preserve">FONDO  </t>
  </si>
  <si>
    <t>Años</t>
  </si>
  <si>
    <t>TOTAL</t>
  </si>
  <si>
    <t>&lt; 1</t>
  </si>
  <si>
    <t>1-3</t>
  </si>
  <si>
    <t>3-5</t>
  </si>
  <si>
    <t>5-7</t>
  </si>
  <si>
    <t>7-10</t>
  </si>
  <si>
    <t>10-15</t>
  </si>
  <si>
    <t>15 en adelante</t>
  </si>
  <si>
    <t>CCI</t>
  </si>
  <si>
    <t>REPARTO INDIVIDUALIZADO</t>
  </si>
  <si>
    <t>FONDO DE SOLIDARIDAD SOCIAL</t>
  </si>
  <si>
    <t xml:space="preserve">TOTAL </t>
  </si>
  <si>
    <t>Al 29 de febrero de 2020</t>
  </si>
  <si>
    <t>Al 31 de marzo de 2020</t>
  </si>
  <si>
    <t>Al 30 de abril de 2020</t>
  </si>
  <si>
    <t>Al 31 de mayo de 2020</t>
  </si>
  <si>
    <t>Al 30 de junio de 2020</t>
  </si>
  <si>
    <t>Al 31 de julio de 2020</t>
  </si>
  <si>
    <t>Al 31 de agosto de 2020</t>
  </si>
  <si>
    <t>Al 30 de septiembre de 2020</t>
  </si>
  <si>
    <t>Al 31 de octubre de 2020</t>
  </si>
  <si>
    <t>Al 30 de noviembre de 2020</t>
  </si>
  <si>
    <t>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</si>
</sst>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medium">
        <color indexed="64"/>
      </top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/>
      <right style="thick">
        <color theme="0"/>
      </right>
      <top style="medium">
        <color indexed="64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43" fontId="5" fillId="0" borderId="0" xfId="2" applyFont="1" applyAlignment="1">
      <alignment horizontal="center"/>
    </xf>
    <xf numFmtId="43" fontId="4" fillId="0" borderId="0" xfId="2" applyFont="1" applyFill="1" applyBorder="1" applyAlignment="1">
      <alignment horizontal="center"/>
    </xf>
    <xf numFmtId="43" fontId="6" fillId="0" borderId="0" xfId="2" applyFont="1" applyFill="1" applyBorder="1" applyAlignment="1">
      <alignment horizontal="center" vertical="center"/>
    </xf>
    <xf numFmtId="0" fontId="3" fillId="0" borderId="0" xfId="5" applyFont="1"/>
    <xf numFmtId="0" fontId="4" fillId="0" borderId="0" xfId="5" applyFont="1"/>
    <xf numFmtId="43" fontId="4" fillId="3" borderId="6" xfId="2" applyFont="1" applyFill="1" applyBorder="1" applyAlignment="1">
      <alignment horizontal="center"/>
    </xf>
    <xf numFmtId="43" fontId="6" fillId="3" borderId="7" xfId="2" applyFont="1" applyFill="1" applyBorder="1" applyAlignment="1">
      <alignment horizontal="center" vertical="center"/>
    </xf>
    <xf numFmtId="43" fontId="6" fillId="3" borderId="6" xfId="2" applyFont="1" applyFill="1" applyBorder="1" applyAlignment="1">
      <alignment horizontal="center" vertical="center"/>
    </xf>
    <xf numFmtId="10" fontId="6" fillId="3" borderId="1" xfId="4" applyNumberFormat="1" applyFont="1" applyFill="1" applyBorder="1" applyAlignment="1">
      <alignment horizontal="center" vertical="center"/>
    </xf>
    <xf numFmtId="0" fontId="4" fillId="3" borderId="8" xfId="2" applyNumberFormat="1" applyFont="1" applyFill="1" applyBorder="1" applyAlignment="1">
      <alignment horizontal="center" vertical="center" wrapText="1"/>
    </xf>
    <xf numFmtId="0" fontId="4" fillId="3" borderId="9" xfId="2" applyNumberFormat="1" applyFont="1" applyFill="1" applyBorder="1" applyAlignment="1">
      <alignment horizontal="center" vertical="center" wrapText="1"/>
    </xf>
    <xf numFmtId="0" fontId="4" fillId="3" borderId="10" xfId="2" applyNumberFormat="1" applyFont="1" applyFill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/>
    </xf>
    <xf numFmtId="0" fontId="4" fillId="0" borderId="0" xfId="1" applyFont="1" applyAlignment="1"/>
    <xf numFmtId="43" fontId="5" fillId="0" borderId="15" xfId="2" applyFont="1" applyFill="1" applyBorder="1" applyAlignment="1">
      <alignment horizontal="center" vertical="center"/>
    </xf>
    <xf numFmtId="43" fontId="5" fillId="0" borderId="15" xfId="2" applyFont="1" applyBorder="1" applyAlignment="1">
      <alignment horizontal="center" vertical="center"/>
    </xf>
    <xf numFmtId="43" fontId="5" fillId="0" borderId="16" xfId="2" applyFont="1" applyBorder="1" applyAlignment="1">
      <alignment horizontal="center" vertical="center"/>
    </xf>
    <xf numFmtId="43" fontId="6" fillId="3" borderId="17" xfId="2" applyFont="1" applyFill="1" applyBorder="1" applyAlignment="1">
      <alignment horizontal="center" vertical="center"/>
    </xf>
    <xf numFmtId="10" fontId="6" fillId="0" borderId="8" xfId="3" applyNumberFormat="1" applyFont="1" applyBorder="1" applyAlignment="1">
      <alignment horizontal="center" vertical="center"/>
    </xf>
    <xf numFmtId="10" fontId="6" fillId="0" borderId="9" xfId="3" applyNumberFormat="1" applyFont="1" applyBorder="1" applyAlignment="1">
      <alignment horizontal="center" vertical="center"/>
    </xf>
    <xf numFmtId="10" fontId="6" fillId="0" borderId="10" xfId="3" applyNumberFormat="1" applyFont="1" applyBorder="1" applyAlignment="1">
      <alignment horizontal="center" vertical="center"/>
    </xf>
    <xf numFmtId="164" fontId="3" fillId="0" borderId="0" xfId="1" applyNumberFormat="1" applyFont="1"/>
    <xf numFmtId="43" fontId="3" fillId="0" borderId="0" xfId="1" applyNumberFormat="1" applyFont="1"/>
    <xf numFmtId="10" fontId="3" fillId="0" borderId="0" xfId="1" applyNumberFormat="1" applyFont="1"/>
    <xf numFmtId="164" fontId="3" fillId="0" borderId="0" xfId="6" applyFont="1" applyAlignment="1">
      <alignment horizontal="center"/>
    </xf>
    <xf numFmtId="164" fontId="3" fillId="0" borderId="0" xfId="6" applyFont="1"/>
    <xf numFmtId="0" fontId="4" fillId="0" borderId="0" xfId="1" applyFont="1" applyAlignment="1">
      <alignment horizontal="center"/>
    </xf>
    <xf numFmtId="43" fontId="7" fillId="2" borderId="2" xfId="2" applyFont="1" applyFill="1" applyBorder="1" applyAlignment="1">
      <alignment horizontal="center" vertical="center" wrapText="1"/>
    </xf>
    <xf numFmtId="43" fontId="7" fillId="2" borderId="4" xfId="2" applyFont="1" applyFill="1" applyBorder="1" applyAlignment="1">
      <alignment horizontal="center" vertical="center" wrapText="1"/>
    </xf>
    <xf numFmtId="43" fontId="7" fillId="2" borderId="3" xfId="2" applyFont="1" applyFill="1" applyBorder="1" applyAlignment="1">
      <alignment horizontal="center" vertical="center" wrapText="1"/>
    </xf>
    <xf numFmtId="43" fontId="7" fillId="2" borderId="14" xfId="2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horizontal="center"/>
    </xf>
    <xf numFmtId="49" fontId="7" fillId="2" borderId="5" xfId="5" applyNumberFormat="1" applyFont="1" applyFill="1" applyBorder="1" applyAlignment="1">
      <alignment horizontal="center"/>
    </xf>
    <xf numFmtId="0" fontId="7" fillId="2" borderId="5" xfId="5" applyFont="1" applyFill="1" applyBorder="1" applyAlignment="1">
      <alignment horizontal="center"/>
    </xf>
    <xf numFmtId="0" fontId="7" fillId="2" borderId="11" xfId="5" applyFont="1" applyFill="1" applyBorder="1" applyAlignment="1">
      <alignment horizontal="center"/>
    </xf>
    <xf numFmtId="0" fontId="7" fillId="2" borderId="12" xfId="5" applyFont="1" applyFill="1" applyBorder="1" applyAlignment="1">
      <alignment horizontal="center"/>
    </xf>
    <xf numFmtId="0" fontId="7" fillId="2" borderId="13" xfId="5" applyFont="1" applyFill="1" applyBorder="1" applyAlignment="1">
      <alignment horizontal="center"/>
    </xf>
  </cellXfs>
  <cellStyles count="7">
    <cellStyle name="Millares" xfId="6" builtinId="3"/>
    <cellStyle name="Millares 2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Porcentaje" xfId="4" builtinId="5"/>
    <cellStyle name="Porcentual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S18"/>
  <sheetViews>
    <sheetView showGridLines="0" zoomScale="90" zoomScaleNormal="90" workbookViewId="0">
      <selection activeCell="L21" sqref="L21"/>
    </sheetView>
  </sheetViews>
  <sheetFormatPr baseColWidth="10" defaultColWidth="11.453125" defaultRowHeight="15.5" x14ac:dyDescent="0.35"/>
  <cols>
    <col min="1" max="1" width="11.453125" style="1" customWidth="1"/>
    <col min="2" max="2" width="24.54296875" style="1" customWidth="1"/>
    <col min="3" max="3" width="20.81640625" style="1" bestFit="1" customWidth="1"/>
    <col min="4" max="4" width="9.453125" style="1" customWidth="1"/>
    <col min="5" max="5" width="20.81640625" style="1" bestFit="1" customWidth="1"/>
    <col min="6" max="6" width="9" style="1" customWidth="1"/>
    <col min="7" max="7" width="20.81640625" style="1" bestFit="1" customWidth="1"/>
    <col min="8" max="8" width="9.26953125" style="1" customWidth="1"/>
    <col min="9" max="9" width="20.81640625" style="1" bestFit="1" customWidth="1"/>
    <col min="10" max="10" width="9" style="1" customWidth="1"/>
    <col min="11" max="11" width="20.81640625" style="1" bestFit="1" customWidth="1"/>
    <col min="12" max="12" width="9" style="1" customWidth="1"/>
    <col min="13" max="13" width="20.81640625" style="1" bestFit="1" customWidth="1"/>
    <col min="14" max="14" width="9" style="1" customWidth="1"/>
    <col min="15" max="15" width="20.81640625" style="1" bestFit="1" customWidth="1"/>
    <col min="16" max="16" width="9" style="1" customWidth="1"/>
    <col min="17" max="17" width="20.81640625" style="1" bestFit="1" customWidth="1"/>
    <col min="18" max="18" width="31.1796875" style="1" bestFit="1" customWidth="1"/>
    <col min="19" max="19" width="19.7265625" style="1" bestFit="1" customWidth="1"/>
    <col min="20" max="20" width="19.1796875" style="1" bestFit="1" customWidth="1"/>
    <col min="21" max="21" width="21.26953125" style="1" bestFit="1" customWidth="1"/>
    <col min="22" max="22" width="21.81640625" style="1" bestFit="1" customWidth="1"/>
    <col min="23" max="16384" width="11.453125" style="1"/>
  </cols>
  <sheetData>
    <row r="2" spans="2:19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6"/>
      <c r="S2" s="16"/>
    </row>
    <row r="3" spans="2:19" x14ac:dyDescent="0.3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6"/>
      <c r="S3" s="16"/>
    </row>
    <row r="4" spans="2:19" x14ac:dyDescent="0.35">
      <c r="B4" s="29" t="s">
        <v>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ht="16" thickBot="1" x14ac:dyDescent="0.4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" thickBot="1" x14ac:dyDescent="0.4">
      <c r="B6" s="30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32" t="s">
        <v>5</v>
      </c>
    </row>
    <row r="7" spans="2:19" ht="16.5" thickTop="1" thickBot="1" x14ac:dyDescent="0.4">
      <c r="B7" s="31"/>
      <c r="C7" s="34" t="s">
        <v>6</v>
      </c>
      <c r="D7" s="34"/>
      <c r="E7" s="35" t="s">
        <v>7</v>
      </c>
      <c r="F7" s="35"/>
      <c r="G7" s="36" t="s">
        <v>8</v>
      </c>
      <c r="H7" s="36"/>
      <c r="I7" s="35" t="s">
        <v>9</v>
      </c>
      <c r="J7" s="35"/>
      <c r="K7" s="35" t="s">
        <v>10</v>
      </c>
      <c r="L7" s="35"/>
      <c r="M7" s="35" t="s">
        <v>11</v>
      </c>
      <c r="N7" s="35"/>
      <c r="O7" s="36" t="s">
        <v>12</v>
      </c>
      <c r="P7" s="36"/>
      <c r="Q7" s="33"/>
    </row>
    <row r="8" spans="2:19" ht="16" thickBot="1" x14ac:dyDescent="0.4">
      <c r="B8" s="12" t="s">
        <v>13</v>
      </c>
      <c r="C8" s="17">
        <v>48586910142.899155</v>
      </c>
      <c r="D8" s="21">
        <f>+C8/Q8</f>
        <v>8.6139421813031261E-2</v>
      </c>
      <c r="E8" s="18">
        <v>115698078171.80202</v>
      </c>
      <c r="F8" s="21">
        <f>+E8/Q8</f>
        <v>0.2051203817918528</v>
      </c>
      <c r="G8" s="18">
        <v>143243351489.315</v>
      </c>
      <c r="H8" s="21">
        <f>+G8/Q8</f>
        <v>0.25395522044024654</v>
      </c>
      <c r="I8" s="18">
        <v>92925119004.707504</v>
      </c>
      <c r="J8" s="21">
        <f>+I8/Q8</f>
        <v>0.16474634833601301</v>
      </c>
      <c r="K8" s="18">
        <v>94865814872.316635</v>
      </c>
      <c r="L8" s="21">
        <f>+K8/Q8</f>
        <v>0.16818699561033287</v>
      </c>
      <c r="M8" s="18">
        <v>63110144067.380119</v>
      </c>
      <c r="N8" s="21">
        <f>+M8/Q8</f>
        <v>0.11188757022236215</v>
      </c>
      <c r="O8" s="18">
        <v>5620225495.7472</v>
      </c>
      <c r="P8" s="21">
        <f>+O8/Q8</f>
        <v>9.9640617861614343E-3</v>
      </c>
      <c r="Q8" s="20">
        <f>+C8+E8+G8+I8+K8+M8+O8</f>
        <v>564049643244.1676</v>
      </c>
    </row>
    <row r="9" spans="2:19" ht="36" customHeight="1" thickBot="1" x14ac:dyDescent="0.4">
      <c r="B9" s="13" t="s">
        <v>14</v>
      </c>
      <c r="C9" s="18">
        <v>6468721191.0423965</v>
      </c>
      <c r="D9" s="22">
        <f t="shared" ref="D9:D11" si="0">+C9/Q9</f>
        <v>0.16852041799192966</v>
      </c>
      <c r="E9" s="18">
        <v>11464982153.034504</v>
      </c>
      <c r="F9" s="22">
        <f t="shared" ref="F9:F11" si="1">+E9/Q9</f>
        <v>0.29868091816584297</v>
      </c>
      <c r="G9" s="18">
        <v>7227758711.1564999</v>
      </c>
      <c r="H9" s="22">
        <f t="shared" ref="H9:H11" si="2">+G9/Q9</f>
        <v>0.18829454588884925</v>
      </c>
      <c r="I9" s="18">
        <v>6892303662.6787968</v>
      </c>
      <c r="J9" s="22">
        <f t="shared" ref="J9:J11" si="3">+I9/Q9</f>
        <v>0.17955541131844185</v>
      </c>
      <c r="K9" s="18">
        <v>6331619674.0951996</v>
      </c>
      <c r="L9" s="22">
        <f t="shared" ref="L9:L10" si="4">+K9/Q9</f>
        <v>0.16494870663493638</v>
      </c>
      <c r="M9" s="18">
        <v>0</v>
      </c>
      <c r="N9" s="22">
        <f t="shared" ref="N9:N10" si="5">+M9/Q9</f>
        <v>0</v>
      </c>
      <c r="O9" s="18">
        <v>0</v>
      </c>
      <c r="P9" s="22">
        <f>+O9/Q9</f>
        <v>0</v>
      </c>
      <c r="Q9" s="20">
        <f t="shared" ref="Q9:Q10" si="6">+C9+E9+G9+I9+K9+M9+O9</f>
        <v>38385385392.007393</v>
      </c>
    </row>
    <row r="10" spans="2:19" ht="34.5" customHeight="1" thickBot="1" x14ac:dyDescent="0.4">
      <c r="B10" s="14" t="s">
        <v>15</v>
      </c>
      <c r="C10" s="19">
        <v>2228646972.2110004</v>
      </c>
      <c r="D10" s="23">
        <f t="shared" si="0"/>
        <v>5.62201163226057E-2</v>
      </c>
      <c r="E10" s="19">
        <v>7215390600.1962996</v>
      </c>
      <c r="F10" s="23">
        <f t="shared" si="1"/>
        <v>0.18201631030581464</v>
      </c>
      <c r="G10" s="19">
        <v>11556899132.271597</v>
      </c>
      <c r="H10" s="23">
        <f t="shared" si="2"/>
        <v>0.29153572622600898</v>
      </c>
      <c r="I10" s="19">
        <v>9106520026.1098003</v>
      </c>
      <c r="J10" s="23">
        <f t="shared" si="3"/>
        <v>0.22972216844829194</v>
      </c>
      <c r="K10" s="19">
        <v>6787328073.2310009</v>
      </c>
      <c r="L10" s="23">
        <f t="shared" si="4"/>
        <v>0.17121795356317521</v>
      </c>
      <c r="M10" s="19">
        <v>1732630875.6671002</v>
      </c>
      <c r="N10" s="23">
        <f t="shared" si="5"/>
        <v>4.370755466825018E-2</v>
      </c>
      <c r="O10" s="19">
        <v>1014035067.6301</v>
      </c>
      <c r="P10" s="23">
        <f>+O10/Q10</f>
        <v>2.5580170465853456E-2</v>
      </c>
      <c r="Q10" s="20">
        <f t="shared" si="6"/>
        <v>39641450747.316895</v>
      </c>
    </row>
    <row r="11" spans="2:19" ht="16" thickBot="1" x14ac:dyDescent="0.4">
      <c r="B11" s="8" t="s">
        <v>16</v>
      </c>
      <c r="C11" s="10">
        <f>SUM(C8:C10)</f>
        <v>57284278306.15255</v>
      </c>
      <c r="D11" s="11">
        <f t="shared" si="0"/>
        <v>8.9217219670086167E-2</v>
      </c>
      <c r="E11" s="10">
        <f t="shared" ref="E11:G11" si="7">SUM(E8:E10)</f>
        <v>134378450925.03282</v>
      </c>
      <c r="F11" s="11">
        <f t="shared" si="1"/>
        <v>0.20928729713640987</v>
      </c>
      <c r="G11" s="10">
        <f t="shared" si="7"/>
        <v>162028009332.7431</v>
      </c>
      <c r="H11" s="11">
        <f t="shared" si="2"/>
        <v>0.25235001520117811</v>
      </c>
      <c r="I11" s="9">
        <f>SUM(I8:I10)</f>
        <v>108923942693.49611</v>
      </c>
      <c r="J11" s="11">
        <f t="shared" si="3"/>
        <v>0.16964325308736203</v>
      </c>
      <c r="K11" s="9">
        <f>SUM(K8:K10)</f>
        <v>107984762619.64284</v>
      </c>
      <c r="L11" s="11">
        <f>+K11/Q11</f>
        <v>0.16818053002553138</v>
      </c>
      <c r="M11" s="9">
        <f>SUM(M8:M10)</f>
        <v>64842774943.047218</v>
      </c>
      <c r="N11" s="11">
        <f>+M11/Q11</f>
        <v>0.10098917656243671</v>
      </c>
      <c r="O11" s="9">
        <f>SUM(O8:O10)</f>
        <v>6634260563.3773003</v>
      </c>
      <c r="P11" s="11">
        <f>+O11/Q11</f>
        <v>1.0332508316995781E-2</v>
      </c>
      <c r="Q11" s="15">
        <f>+C11+E11+G11+I11+K11+M11+O11</f>
        <v>642076479383.49194</v>
      </c>
    </row>
    <row r="12" spans="2:19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6"/>
    </row>
    <row r="14" spans="2:19" x14ac:dyDescent="0.3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"/>
    </row>
    <row r="15" spans="2:19" x14ac:dyDescent="0.35">
      <c r="C15" s="24"/>
      <c r="F15" s="26"/>
      <c r="G15" s="25"/>
      <c r="K15" s="25"/>
    </row>
    <row r="16" spans="2:19" x14ac:dyDescent="0.35">
      <c r="C16" s="24"/>
      <c r="F16" s="26"/>
      <c r="G16" s="25"/>
      <c r="K16" s="25"/>
    </row>
    <row r="17" spans="3:11" x14ac:dyDescent="0.35">
      <c r="C17" s="24"/>
      <c r="F17" s="26"/>
      <c r="G17" s="25"/>
      <c r="K17" s="25"/>
    </row>
    <row r="18" spans="3:11" x14ac:dyDescent="0.35">
      <c r="F18" s="26"/>
    </row>
  </sheetData>
  <mergeCells count="13">
    <mergeCell ref="B2:Q2"/>
    <mergeCell ref="B3:Q3"/>
    <mergeCell ref="B4:Q4"/>
    <mergeCell ref="B6:B7"/>
    <mergeCell ref="Q6:Q7"/>
    <mergeCell ref="C7:D7"/>
    <mergeCell ref="E7:F7"/>
    <mergeCell ref="G7:H7"/>
    <mergeCell ref="I7:J7"/>
    <mergeCell ref="K7:L7"/>
    <mergeCell ref="M7:N7"/>
    <mergeCell ref="O7:P7"/>
    <mergeCell ref="C6:P6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8"/>
  <sheetViews>
    <sheetView showGridLines="0" zoomScale="90" zoomScaleNormal="90" workbookViewId="0">
      <selection activeCell="O14" sqref="O14"/>
    </sheetView>
  </sheetViews>
  <sheetFormatPr baseColWidth="10" defaultColWidth="11.453125" defaultRowHeight="15.5" x14ac:dyDescent="0.35"/>
  <cols>
    <col min="1" max="1" width="11.453125" style="1" customWidth="1"/>
    <col min="2" max="2" width="24.54296875" style="1" customWidth="1"/>
    <col min="3" max="3" width="20.81640625" style="1" bestFit="1" customWidth="1"/>
    <col min="4" max="4" width="9.453125" style="1" customWidth="1"/>
    <col min="5" max="5" width="20.81640625" style="1" bestFit="1" customWidth="1"/>
    <col min="6" max="6" width="9" style="1" customWidth="1"/>
    <col min="7" max="7" width="20.81640625" style="1" bestFit="1" customWidth="1"/>
    <col min="8" max="8" width="9.26953125" style="1" customWidth="1"/>
    <col min="9" max="9" width="20.81640625" style="1" bestFit="1" customWidth="1"/>
    <col min="10" max="10" width="9" style="1" customWidth="1"/>
    <col min="11" max="11" width="20.81640625" style="1" bestFit="1" customWidth="1"/>
    <col min="12" max="12" width="9" style="1" customWidth="1"/>
    <col min="13" max="13" width="20.81640625" style="1" bestFit="1" customWidth="1"/>
    <col min="14" max="14" width="9" style="1" customWidth="1"/>
    <col min="15" max="15" width="20.81640625" style="1" bestFit="1" customWidth="1"/>
    <col min="16" max="16" width="9" style="1" customWidth="1"/>
    <col min="17" max="17" width="20.81640625" style="1" bestFit="1" customWidth="1"/>
    <col min="18" max="18" width="31.1796875" style="1" bestFit="1" customWidth="1"/>
    <col min="19" max="19" width="19.7265625" style="1" bestFit="1" customWidth="1"/>
    <col min="20" max="20" width="19.1796875" style="1" bestFit="1" customWidth="1"/>
    <col min="21" max="21" width="21.26953125" style="1" bestFit="1" customWidth="1"/>
    <col min="22" max="22" width="21.81640625" style="1" bestFit="1" customWidth="1"/>
    <col min="23" max="16384" width="11.453125" style="1"/>
  </cols>
  <sheetData>
    <row r="2" spans="2:19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6"/>
      <c r="S2" s="16"/>
    </row>
    <row r="3" spans="2:19" x14ac:dyDescent="0.3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6"/>
      <c r="S3" s="16"/>
    </row>
    <row r="4" spans="2:19" x14ac:dyDescent="0.35">
      <c r="B4" s="29" t="s">
        <v>25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ht="16" thickBot="1" x14ac:dyDescent="0.4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" thickBot="1" x14ac:dyDescent="0.4">
      <c r="B6" s="30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32" t="s">
        <v>5</v>
      </c>
    </row>
    <row r="7" spans="2:19" ht="16.5" thickTop="1" thickBot="1" x14ac:dyDescent="0.4">
      <c r="B7" s="31"/>
      <c r="C7" s="34" t="s">
        <v>6</v>
      </c>
      <c r="D7" s="34"/>
      <c r="E7" s="35" t="s">
        <v>7</v>
      </c>
      <c r="F7" s="35"/>
      <c r="G7" s="36" t="s">
        <v>8</v>
      </c>
      <c r="H7" s="36"/>
      <c r="I7" s="35" t="s">
        <v>9</v>
      </c>
      <c r="J7" s="35"/>
      <c r="K7" s="35" t="s">
        <v>10</v>
      </c>
      <c r="L7" s="35"/>
      <c r="M7" s="35" t="s">
        <v>11</v>
      </c>
      <c r="N7" s="35"/>
      <c r="O7" s="36" t="s">
        <v>12</v>
      </c>
      <c r="P7" s="36"/>
      <c r="Q7" s="33"/>
    </row>
    <row r="8" spans="2:19" ht="16" thickBot="1" x14ac:dyDescent="0.4">
      <c r="B8" s="12" t="s">
        <v>13</v>
      </c>
      <c r="C8" s="17">
        <v>48432583712.201309</v>
      </c>
      <c r="D8" s="21">
        <f>+C8/Q8</f>
        <v>7.667985331003864E-2</v>
      </c>
      <c r="E8" s="18">
        <v>129649543215.7323</v>
      </c>
      <c r="F8" s="21">
        <f>+E8/Q8</f>
        <v>0.20526486909248592</v>
      </c>
      <c r="G8" s="18">
        <v>98785681854.306595</v>
      </c>
      <c r="H8" s="21">
        <f>+G8/Q8</f>
        <v>0.15640032005585708</v>
      </c>
      <c r="I8" s="18">
        <v>118693744786.73956</v>
      </c>
      <c r="J8" s="21">
        <f>+I8/Q8</f>
        <v>0.18791933532080987</v>
      </c>
      <c r="K8" s="18">
        <v>100443558853.59439</v>
      </c>
      <c r="L8" s="21">
        <f>+K8/Q8</f>
        <v>0.15902511839135139</v>
      </c>
      <c r="M8" s="18">
        <v>73626861728.481506</v>
      </c>
      <c r="N8" s="21">
        <f>+M8/Q8</f>
        <v>0.11656815565666746</v>
      </c>
      <c r="O8" s="18">
        <f>61988740045.6797+0.17</f>
        <v>61988740045.849701</v>
      </c>
      <c r="P8" s="21">
        <f>+O8/Q8</f>
        <v>9.8142348172773758E-2</v>
      </c>
      <c r="Q8" s="20">
        <f>+C8+E8+G8+I8+K8+M8+O8+0.01</f>
        <v>631620714196.91541</v>
      </c>
    </row>
    <row r="9" spans="2:19" ht="36" customHeight="1" thickBot="1" x14ac:dyDescent="0.4">
      <c r="B9" s="13" t="s">
        <v>14</v>
      </c>
      <c r="C9" s="18">
        <v>8044467916.0257988</v>
      </c>
      <c r="D9" s="22">
        <f t="shared" ref="D9:D11" si="0">+C9/Q9</f>
        <v>0.19747005105074697</v>
      </c>
      <c r="E9" s="18">
        <v>12171440167.361101</v>
      </c>
      <c r="F9" s="22">
        <f t="shared" ref="F9:F11" si="1">+E9/Q9</f>
        <v>0.29877611997454584</v>
      </c>
      <c r="G9" s="18">
        <v>5674862633.480999</v>
      </c>
      <c r="H9" s="22">
        <f t="shared" ref="H9:H11" si="2">+G9/Q9</f>
        <v>0.13930261462128946</v>
      </c>
      <c r="I9" s="18">
        <v>8685227029.4030018</v>
      </c>
      <c r="J9" s="22">
        <f t="shared" ref="J9:J11" si="3">+I9/Q9</f>
        <v>0.21319896390746423</v>
      </c>
      <c r="K9" s="18">
        <v>5819152560.3852997</v>
      </c>
      <c r="L9" s="22">
        <f t="shared" ref="L9:L10" si="4">+K9/Q9</f>
        <v>0.14284454424663343</v>
      </c>
      <c r="M9" s="18">
        <v>178717077.882</v>
      </c>
      <c r="N9" s="22">
        <f t="shared" ref="N9:N10" si="5">+M9/Q9</f>
        <v>4.3870235870657531E-3</v>
      </c>
      <c r="O9" s="18">
        <v>163793203.59060001</v>
      </c>
      <c r="P9" s="22">
        <f>+O9/Q9</f>
        <v>4.0206826122541339E-3</v>
      </c>
      <c r="Q9" s="20">
        <f t="shared" ref="Q9:Q10" si="6">+C9+E9+G9+I9+K9+M9+O9</f>
        <v>40737660588.128807</v>
      </c>
    </row>
    <row r="10" spans="2:19" ht="34.5" customHeight="1" thickBot="1" x14ac:dyDescent="0.4">
      <c r="B10" s="14" t="s">
        <v>15</v>
      </c>
      <c r="C10" s="19">
        <v>3893894640.2280011</v>
      </c>
      <c r="D10" s="23">
        <f t="shared" si="0"/>
        <v>8.7523391021278527E-2</v>
      </c>
      <c r="E10" s="19">
        <v>12488239896.014204</v>
      </c>
      <c r="F10" s="23">
        <f t="shared" si="1"/>
        <v>0.28069919825113249</v>
      </c>
      <c r="G10" s="19">
        <v>7166503822.3958998</v>
      </c>
      <c r="H10" s="23">
        <f t="shared" si="2"/>
        <v>0.16108209755421546</v>
      </c>
      <c r="I10" s="19">
        <v>12345922282.722698</v>
      </c>
      <c r="J10" s="23">
        <f t="shared" si="3"/>
        <v>0.27750031351792914</v>
      </c>
      <c r="K10" s="19">
        <v>5732984420.5653</v>
      </c>
      <c r="L10" s="23">
        <f t="shared" si="4"/>
        <v>0.1288607637135899</v>
      </c>
      <c r="M10" s="19">
        <v>1798989927.1676002</v>
      </c>
      <c r="N10" s="23">
        <f t="shared" si="5"/>
        <v>4.0436044984928456E-2</v>
      </c>
      <c r="O10" s="19">
        <v>1063224774.4571</v>
      </c>
      <c r="P10" s="23">
        <f>+O10/Q10</f>
        <v>2.3898190956926E-2</v>
      </c>
      <c r="Q10" s="20">
        <f t="shared" si="6"/>
        <v>44489759763.550804</v>
      </c>
    </row>
    <row r="11" spans="2:19" ht="16" thickBot="1" x14ac:dyDescent="0.4">
      <c r="B11" s="8" t="s">
        <v>16</v>
      </c>
      <c r="C11" s="10">
        <f>SUM(C8:C10)</f>
        <v>60370946268.455116</v>
      </c>
      <c r="D11" s="11">
        <f t="shared" si="0"/>
        <v>8.4217204954396691E-2</v>
      </c>
      <c r="E11" s="10">
        <f t="shared" ref="E11:G11" si="7">SUM(E8:E10)</f>
        <v>154309223279.1076</v>
      </c>
      <c r="F11" s="11">
        <f t="shared" si="1"/>
        <v>0.21526068889930156</v>
      </c>
      <c r="G11" s="10">
        <f t="shared" si="7"/>
        <v>111627048310.1835</v>
      </c>
      <c r="H11" s="11">
        <f t="shared" si="2"/>
        <v>0.15571924223598282</v>
      </c>
      <c r="I11" s="9">
        <f>SUM(I8:I10)</f>
        <v>139724894098.86526</v>
      </c>
      <c r="J11" s="11">
        <f t="shared" si="3"/>
        <v>0.19491561373296049</v>
      </c>
      <c r="K11" s="9">
        <f>SUM(K8:K10)</f>
        <v>111995695834.54498</v>
      </c>
      <c r="L11" s="11">
        <f>+K11/Q11</f>
        <v>0.15623350391372803</v>
      </c>
      <c r="M11" s="9">
        <f>SUM(M8:M10)</f>
        <v>75604568733.531113</v>
      </c>
      <c r="N11" s="11">
        <f>+M11/Q11</f>
        <v>0.10546804140202021</v>
      </c>
      <c r="O11" s="9">
        <f>SUM(O8:O10)</f>
        <v>63215758023.8974</v>
      </c>
      <c r="P11" s="11">
        <f>+O11/Q11</f>
        <v>8.8185704861610273E-2</v>
      </c>
      <c r="Q11" s="15">
        <f>+C11+E11+G11+I11+K11+M11+O11</f>
        <v>716848134548.58496</v>
      </c>
    </row>
    <row r="12" spans="2:19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28"/>
    </row>
    <row r="14" spans="2:19" x14ac:dyDescent="0.3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7"/>
    </row>
    <row r="15" spans="2:19" x14ac:dyDescent="0.35">
      <c r="C15" s="24"/>
      <c r="F15" s="26"/>
      <c r="G15" s="25"/>
      <c r="K15" s="25"/>
      <c r="Q15" s="24"/>
    </row>
    <row r="16" spans="2:19" x14ac:dyDescent="0.35">
      <c r="C16" s="24"/>
      <c r="F16" s="26"/>
      <c r="G16" s="25"/>
      <c r="K16" s="25"/>
    </row>
    <row r="17" spans="3:17" x14ac:dyDescent="0.35">
      <c r="C17" s="24"/>
      <c r="F17" s="26"/>
      <c r="G17" s="25"/>
      <c r="K17" s="25"/>
      <c r="P17" s="25"/>
      <c r="Q17" s="25"/>
    </row>
    <row r="18" spans="3:17" x14ac:dyDescent="0.3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91DB8-17DE-477E-800F-7EF3EF641BF9}">
  <dimension ref="B2:S18"/>
  <sheetViews>
    <sheetView showGridLines="0" topLeftCell="E3" zoomScale="90" zoomScaleNormal="90" workbookViewId="0">
      <selection activeCell="K12" sqref="K12"/>
    </sheetView>
  </sheetViews>
  <sheetFormatPr baseColWidth="10" defaultColWidth="11.453125" defaultRowHeight="15.5" x14ac:dyDescent="0.35"/>
  <cols>
    <col min="1" max="1" width="11.453125" style="1" customWidth="1"/>
    <col min="2" max="2" width="24.54296875" style="1" customWidth="1"/>
    <col min="3" max="3" width="20.81640625" style="1" bestFit="1" customWidth="1"/>
    <col min="4" max="4" width="9.453125" style="1" customWidth="1"/>
    <col min="5" max="5" width="20.81640625" style="1" bestFit="1" customWidth="1"/>
    <col min="6" max="6" width="9" style="1" customWidth="1"/>
    <col min="7" max="7" width="20.81640625" style="1" bestFit="1" customWidth="1"/>
    <col min="8" max="8" width="9.26953125" style="1" customWidth="1"/>
    <col min="9" max="9" width="20.81640625" style="1" bestFit="1" customWidth="1"/>
    <col min="10" max="10" width="9" style="1" customWidth="1"/>
    <col min="11" max="11" width="20.81640625" style="1" bestFit="1" customWidth="1"/>
    <col min="12" max="12" width="9" style="1" customWidth="1"/>
    <col min="13" max="13" width="20.81640625" style="1" bestFit="1" customWidth="1"/>
    <col min="14" max="14" width="9" style="1" customWidth="1"/>
    <col min="15" max="15" width="20.81640625" style="1" bestFit="1" customWidth="1"/>
    <col min="16" max="16" width="9" style="1" customWidth="1"/>
    <col min="17" max="17" width="20.81640625" style="1" bestFit="1" customWidth="1"/>
    <col min="18" max="18" width="31.1796875" style="1" bestFit="1" customWidth="1"/>
    <col min="19" max="19" width="19.7265625" style="1" bestFit="1" customWidth="1"/>
    <col min="20" max="20" width="19.1796875" style="1" bestFit="1" customWidth="1"/>
    <col min="21" max="21" width="21.26953125" style="1" bestFit="1" customWidth="1"/>
    <col min="22" max="22" width="21.81640625" style="1" bestFit="1" customWidth="1"/>
    <col min="23" max="16384" width="11.453125" style="1"/>
  </cols>
  <sheetData>
    <row r="2" spans="2:19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6"/>
      <c r="S2" s="16"/>
    </row>
    <row r="3" spans="2:19" x14ac:dyDescent="0.3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6"/>
      <c r="S3" s="16"/>
    </row>
    <row r="4" spans="2:19" x14ac:dyDescent="0.35">
      <c r="B4" s="29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x14ac:dyDescent="0.35">
      <c r="B6" s="30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32" t="s">
        <v>5</v>
      </c>
    </row>
    <row r="7" spans="2:19" x14ac:dyDescent="0.35">
      <c r="B7" s="31"/>
      <c r="C7" s="34" t="s">
        <v>6</v>
      </c>
      <c r="D7" s="34"/>
      <c r="E7" s="35" t="s">
        <v>7</v>
      </c>
      <c r="F7" s="35"/>
      <c r="G7" s="36" t="s">
        <v>8</v>
      </c>
      <c r="H7" s="36"/>
      <c r="I7" s="35" t="s">
        <v>9</v>
      </c>
      <c r="J7" s="35"/>
      <c r="K7" s="35" t="s">
        <v>10</v>
      </c>
      <c r="L7" s="35"/>
      <c r="M7" s="35" t="s">
        <v>11</v>
      </c>
      <c r="N7" s="35"/>
      <c r="O7" s="36" t="s">
        <v>12</v>
      </c>
      <c r="P7" s="36"/>
      <c r="Q7" s="33"/>
    </row>
    <row r="8" spans="2:19" x14ac:dyDescent="0.35">
      <c r="B8" s="12" t="s">
        <v>13</v>
      </c>
      <c r="C8" s="17">
        <v>57828376569.622368</v>
      </c>
      <c r="D8" s="21">
        <f>+C8/Q8</f>
        <v>9.0469445770856305E-2</v>
      </c>
      <c r="E8" s="18">
        <v>115697023097.11221</v>
      </c>
      <c r="F8" s="21">
        <f>+E8/Q8</f>
        <v>0.1810018917673043</v>
      </c>
      <c r="G8" s="18">
        <v>99807146491.610229</v>
      </c>
      <c r="H8" s="21">
        <f>+G8/Q8</f>
        <v>0.15614301771372738</v>
      </c>
      <c r="I8" s="18">
        <f>120590790726.015-0.28</f>
        <v>120590790725.735</v>
      </c>
      <c r="J8" s="21">
        <f>+I8/Q8</f>
        <v>0.18865793316697646</v>
      </c>
      <c r="K8" s="18">
        <v>102384490668.15018</v>
      </c>
      <c r="L8" s="21">
        <f>+K8/Q8</f>
        <v>0.16017513677091011</v>
      </c>
      <c r="M8" s="18">
        <v>77872333157.779938</v>
      </c>
      <c r="N8" s="21">
        <f>+M8/Q8</f>
        <v>0.12182715890676842</v>
      </c>
      <c r="O8" s="18">
        <v>65023230853.7108</v>
      </c>
      <c r="P8" s="21">
        <f>+O8/Q8</f>
        <v>0.10172541590344138</v>
      </c>
      <c r="Q8" s="20">
        <f>+C8+E8+G8+I8+K8+M8+O8+0.01</f>
        <v>639203391563.73071</v>
      </c>
    </row>
    <row r="9" spans="2:19" ht="36" customHeight="1" x14ac:dyDescent="0.35">
      <c r="B9" s="13" t="s">
        <v>14</v>
      </c>
      <c r="C9" s="18">
        <v>8473144586.8163013</v>
      </c>
      <c r="D9" s="22">
        <f t="shared" ref="D9:D11" si="0">+C9/Q9</f>
        <v>0.20707862021643833</v>
      </c>
      <c r="E9" s="18">
        <v>11285177151.8577</v>
      </c>
      <c r="F9" s="22">
        <f t="shared" ref="F9:F11" si="1">+E9/Q9</f>
        <v>0.27580302561352155</v>
      </c>
      <c r="G9" s="18">
        <v>6302197527.9168997</v>
      </c>
      <c r="H9" s="22">
        <f t="shared" ref="H9:H11" si="2">+G9/Q9</f>
        <v>0.15402196375157567</v>
      </c>
      <c r="I9" s="18">
        <v>8651306742.4545059</v>
      </c>
      <c r="J9" s="22">
        <f t="shared" ref="J9:J11" si="3">+I9/Q9</f>
        <v>0.21143279746271709</v>
      </c>
      <c r="K9" s="18">
        <v>5862586813.6517</v>
      </c>
      <c r="L9" s="22">
        <f t="shared" ref="L9:L10" si="4">+K9/Q9</f>
        <v>0.14327813904639553</v>
      </c>
      <c r="M9" s="18">
        <v>178935762.8134</v>
      </c>
      <c r="N9" s="22">
        <f t="shared" ref="N9:N10" si="5">+M9/Q9</f>
        <v>4.373083746077951E-3</v>
      </c>
      <c r="O9" s="18">
        <v>164176255.82839999</v>
      </c>
      <c r="P9" s="22">
        <f>+O9/Q9</f>
        <v>4.0123701632737317E-3</v>
      </c>
      <c r="Q9" s="20">
        <f t="shared" ref="Q9:Q10" si="6">+C9+E9+G9+I9+K9+M9+O9</f>
        <v>40917524841.338913</v>
      </c>
    </row>
    <row r="10" spans="2:19" ht="34.5" customHeight="1" x14ac:dyDescent="0.35">
      <c r="B10" s="14" t="s">
        <v>15</v>
      </c>
      <c r="C10" s="19">
        <v>4843329826.9968014</v>
      </c>
      <c r="D10" s="23">
        <f t="shared" si="0"/>
        <v>0.10752409839536045</v>
      </c>
      <c r="E10" s="19">
        <v>12015216205.0741</v>
      </c>
      <c r="F10" s="23">
        <f t="shared" si="1"/>
        <v>0.26674319850667694</v>
      </c>
      <c r="G10" s="19">
        <v>7049661980.9843006</v>
      </c>
      <c r="H10" s="23">
        <f t="shared" si="2"/>
        <v>0.15650566357720164</v>
      </c>
      <c r="I10" s="19">
        <v>12235817931.128601</v>
      </c>
      <c r="J10" s="23">
        <f t="shared" si="3"/>
        <v>0.27164065594726972</v>
      </c>
      <c r="K10" s="19">
        <v>5843510274.7736006</v>
      </c>
      <c r="L10" s="23">
        <f t="shared" si="4"/>
        <v>0.12972855374350109</v>
      </c>
      <c r="M10" s="19">
        <v>1811211806.5299001</v>
      </c>
      <c r="N10" s="23">
        <f t="shared" si="5"/>
        <v>4.0209715930272977E-2</v>
      </c>
      <c r="O10" s="19">
        <v>1245385329.5131001</v>
      </c>
      <c r="P10" s="23">
        <f>+O10/Q10</f>
        <v>2.7648113899717164E-2</v>
      </c>
      <c r="Q10" s="20">
        <f t="shared" si="6"/>
        <v>45044133355.000404</v>
      </c>
    </row>
    <row r="11" spans="2:19" x14ac:dyDescent="0.35">
      <c r="B11" s="8" t="s">
        <v>16</v>
      </c>
      <c r="C11" s="10">
        <f>SUM(C8:C10)</f>
        <v>71144850983.435471</v>
      </c>
      <c r="D11" s="11">
        <f t="shared" si="0"/>
        <v>9.810849406900625E-2</v>
      </c>
      <c r="E11" s="10">
        <f t="shared" ref="E11:G11" si="7">SUM(E8:E10)</f>
        <v>138997416454.04401</v>
      </c>
      <c r="F11" s="11">
        <f t="shared" si="1"/>
        <v>0.19167693823638488</v>
      </c>
      <c r="G11" s="10">
        <f t="shared" si="7"/>
        <v>113159006000.51143</v>
      </c>
      <c r="H11" s="11">
        <f t="shared" si="2"/>
        <v>0.15604586299071235</v>
      </c>
      <c r="I11" s="9">
        <f>SUM(I8:I10)</f>
        <v>141477915399.31812</v>
      </c>
      <c r="J11" s="11">
        <f t="shared" si="3"/>
        <v>0.19509753737598054</v>
      </c>
      <c r="K11" s="9">
        <f>SUM(K8:K10)</f>
        <v>114090587756.57549</v>
      </c>
      <c r="L11" s="11">
        <f>+K11/Q11</f>
        <v>0.15733051088759084</v>
      </c>
      <c r="M11" s="9">
        <f>SUM(M8:M10)</f>
        <v>79862480727.123245</v>
      </c>
      <c r="N11" s="11">
        <f>+M11/Q11</f>
        <v>0.1101300741859358</v>
      </c>
      <c r="O11" s="9">
        <f>SUM(O8:O10)</f>
        <v>66432792439.052299</v>
      </c>
      <c r="P11" s="11">
        <f>+O11/Q11</f>
        <v>9.1610582254389311E-2</v>
      </c>
      <c r="Q11" s="15">
        <f>+C11+E11+G11+I11+K11+M11+O11</f>
        <v>725165049760.06006</v>
      </c>
    </row>
    <row r="12" spans="2:19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28"/>
    </row>
    <row r="14" spans="2:19" x14ac:dyDescent="0.3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7"/>
    </row>
    <row r="15" spans="2:19" x14ac:dyDescent="0.35">
      <c r="C15" s="24"/>
      <c r="F15" s="26"/>
      <c r="G15" s="25"/>
      <c r="K15" s="25"/>
      <c r="Q15" s="24"/>
    </row>
    <row r="16" spans="2:19" x14ac:dyDescent="0.35">
      <c r="C16" s="24"/>
      <c r="F16" s="26"/>
      <c r="G16" s="25"/>
      <c r="K16" s="25"/>
    </row>
    <row r="17" spans="3:17" x14ac:dyDescent="0.35">
      <c r="C17" s="24"/>
      <c r="F17" s="26"/>
      <c r="G17" s="25"/>
      <c r="K17" s="25"/>
      <c r="P17" s="25"/>
      <c r="Q17" s="25"/>
    </row>
    <row r="18" spans="3:17" x14ac:dyDescent="0.3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369E-254C-4594-9B93-856F292501A1}">
  <dimension ref="B2:S18"/>
  <sheetViews>
    <sheetView showGridLines="0" tabSelected="1" zoomScale="90" zoomScaleNormal="90" workbookViewId="0">
      <selection activeCell="P16" sqref="P16"/>
    </sheetView>
  </sheetViews>
  <sheetFormatPr baseColWidth="10" defaultColWidth="11.453125" defaultRowHeight="15.5" x14ac:dyDescent="0.35"/>
  <cols>
    <col min="1" max="1" width="11.453125" style="1" customWidth="1"/>
    <col min="2" max="2" width="24.54296875" style="1" customWidth="1"/>
    <col min="3" max="3" width="20.81640625" style="1" bestFit="1" customWidth="1"/>
    <col min="4" max="4" width="9.453125" style="1" customWidth="1"/>
    <col min="5" max="5" width="20.81640625" style="1" bestFit="1" customWidth="1"/>
    <col min="6" max="6" width="9" style="1" customWidth="1"/>
    <col min="7" max="7" width="20.81640625" style="1" bestFit="1" customWidth="1"/>
    <col min="8" max="8" width="9.26953125" style="1" customWidth="1"/>
    <col min="9" max="9" width="20.81640625" style="1" bestFit="1" customWidth="1"/>
    <col min="10" max="10" width="9" style="1" customWidth="1"/>
    <col min="11" max="11" width="20.81640625" style="1" bestFit="1" customWidth="1"/>
    <col min="12" max="12" width="9" style="1" customWidth="1"/>
    <col min="13" max="13" width="20.81640625" style="1" bestFit="1" customWidth="1"/>
    <col min="14" max="14" width="9" style="1" customWidth="1"/>
    <col min="15" max="15" width="20.81640625" style="1" bestFit="1" customWidth="1"/>
    <col min="16" max="16" width="9" style="1" customWidth="1"/>
    <col min="17" max="17" width="20.81640625" style="1" bestFit="1" customWidth="1"/>
    <col min="18" max="18" width="31.1796875" style="1" bestFit="1" customWidth="1"/>
    <col min="19" max="19" width="19.7265625" style="1" bestFit="1" customWidth="1"/>
    <col min="20" max="20" width="19.1796875" style="1" bestFit="1" customWidth="1"/>
    <col min="21" max="21" width="21.26953125" style="1" bestFit="1" customWidth="1"/>
    <col min="22" max="22" width="21.81640625" style="1" bestFit="1" customWidth="1"/>
    <col min="23" max="16384" width="11.453125" style="1"/>
  </cols>
  <sheetData>
    <row r="2" spans="2:19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6"/>
      <c r="S2" s="16"/>
    </row>
    <row r="3" spans="2:19" x14ac:dyDescent="0.3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6"/>
      <c r="S3" s="16"/>
    </row>
    <row r="4" spans="2:19" x14ac:dyDescent="0.35">
      <c r="B4" s="29" t="s">
        <v>27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x14ac:dyDescent="0.35">
      <c r="B6" s="30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32" t="s">
        <v>5</v>
      </c>
    </row>
    <row r="7" spans="2:19" x14ac:dyDescent="0.35">
      <c r="B7" s="31"/>
      <c r="C7" s="34" t="s">
        <v>6</v>
      </c>
      <c r="D7" s="34"/>
      <c r="E7" s="35" t="s">
        <v>7</v>
      </c>
      <c r="F7" s="35"/>
      <c r="G7" s="36" t="s">
        <v>8</v>
      </c>
      <c r="H7" s="36"/>
      <c r="I7" s="35" t="s">
        <v>9</v>
      </c>
      <c r="J7" s="35"/>
      <c r="K7" s="35" t="s">
        <v>10</v>
      </c>
      <c r="L7" s="35"/>
      <c r="M7" s="35" t="s">
        <v>11</v>
      </c>
      <c r="N7" s="35"/>
      <c r="O7" s="36" t="s">
        <v>12</v>
      </c>
      <c r="P7" s="36"/>
      <c r="Q7" s="33"/>
    </row>
    <row r="8" spans="2:19" x14ac:dyDescent="0.35">
      <c r="B8" s="12" t="s">
        <v>13</v>
      </c>
      <c r="C8" s="17">
        <v>49530881668.837181</v>
      </c>
      <c r="D8" s="21">
        <f>+C8/Q8</f>
        <v>7.6636484548471037E-2</v>
      </c>
      <c r="E8" s="18">
        <v>115785498948.00122</v>
      </c>
      <c r="F8" s="21">
        <f>+E8/Q8</f>
        <v>0.17914871090712453</v>
      </c>
      <c r="G8" s="18">
        <v>102574222433.43851</v>
      </c>
      <c r="H8" s="21">
        <f>+G8/Q8</f>
        <v>0.15870760922750579</v>
      </c>
      <c r="I8" s="18">
        <v>120936384605.98615</v>
      </c>
      <c r="J8" s="21">
        <f>+I8/Q8</f>
        <v>0.18711840084275635</v>
      </c>
      <c r="K8" s="18">
        <v>105340925732.67236</v>
      </c>
      <c r="L8" s="21">
        <f>+K8/Q8</f>
        <v>0.16298838129329643</v>
      </c>
      <c r="M8" s="18">
        <v>81908467416.771973</v>
      </c>
      <c r="N8" s="21">
        <f>+M8/Q8</f>
        <v>0.12673259158889016</v>
      </c>
      <c r="O8" s="18">
        <v>70233036447.234573</v>
      </c>
      <c r="P8" s="21">
        <f>+O8/Q8</f>
        <v>0.10866782159194012</v>
      </c>
      <c r="Q8" s="20">
        <f>+C8+E8+G8+I8+K8+M8+O8+0.01</f>
        <v>646309417252.95203</v>
      </c>
    </row>
    <row r="9" spans="2:19" ht="36" customHeight="1" x14ac:dyDescent="0.35">
      <c r="B9" s="13" t="s">
        <v>14</v>
      </c>
      <c r="C9" s="18">
        <v>8375259978.9705963</v>
      </c>
      <c r="D9" s="22">
        <f t="shared" ref="D9:D11" si="0">+C9/Q9</f>
        <v>0.20473009841072076</v>
      </c>
      <c r="E9" s="18">
        <v>11327417311.5121</v>
      </c>
      <c r="F9" s="22">
        <f t="shared" ref="F9:F11" si="1">+E9/Q9</f>
        <v>0.27689448049948301</v>
      </c>
      <c r="G9" s="18">
        <v>6333138738.2776012</v>
      </c>
      <c r="H9" s="22">
        <f t="shared" ref="H9:H11" si="2">+G9/Q9</f>
        <v>0.15481120829585096</v>
      </c>
      <c r="I9" s="18">
        <v>8614852268.8232002</v>
      </c>
      <c r="J9" s="22">
        <f t="shared" ref="J9:J11" si="3">+I9/Q9</f>
        <v>0.21058684234501501</v>
      </c>
      <c r="K9" s="18">
        <v>5904258409.4828005</v>
      </c>
      <c r="L9" s="22">
        <f t="shared" ref="L9:L10" si="4">+K9/Q9</f>
        <v>0.14432738903041317</v>
      </c>
      <c r="M9" s="18">
        <v>189116410.64519998</v>
      </c>
      <c r="N9" s="22">
        <f t="shared" ref="N9:N10" si="5">+M9/Q9</f>
        <v>4.6228799416006766E-3</v>
      </c>
      <c r="O9" s="18">
        <v>164743836.36160001</v>
      </c>
      <c r="P9" s="22">
        <f>+O9/Q9</f>
        <v>4.0271014769162495E-3</v>
      </c>
      <c r="Q9" s="20">
        <f t="shared" ref="Q9:Q10" si="6">+C9+E9+G9+I9+K9+M9+O9</f>
        <v>40908786954.073105</v>
      </c>
    </row>
    <row r="10" spans="2:19" ht="34.5" customHeight="1" x14ac:dyDescent="0.35">
      <c r="B10" s="14" t="s">
        <v>15</v>
      </c>
      <c r="C10" s="19">
        <v>4948088103.3206997</v>
      </c>
      <c r="D10" s="23">
        <f t="shared" si="0"/>
        <v>0.1083681441535129</v>
      </c>
      <c r="E10" s="19">
        <v>12036339307.316002</v>
      </c>
      <c r="F10" s="23">
        <f t="shared" si="1"/>
        <v>0.26360802918210996</v>
      </c>
      <c r="G10" s="19">
        <v>7072519901.5016003</v>
      </c>
      <c r="H10" s="23">
        <f t="shared" si="2"/>
        <v>0.15489535356093465</v>
      </c>
      <c r="I10" s="19">
        <v>12249100992.373398</v>
      </c>
      <c r="J10" s="23">
        <f t="shared" si="3"/>
        <v>0.26826772571038532</v>
      </c>
      <c r="K10" s="19">
        <v>6290079963.0986004</v>
      </c>
      <c r="L10" s="23">
        <f t="shared" si="4"/>
        <v>0.13775912593810435</v>
      </c>
      <c r="M10" s="19">
        <v>1821852483.2996001</v>
      </c>
      <c r="N10" s="23">
        <f t="shared" si="5"/>
        <v>3.9900415759401946E-2</v>
      </c>
      <c r="O10" s="19">
        <v>1242006711.0079</v>
      </c>
      <c r="P10" s="23">
        <f>+O10/Q10</f>
        <v>2.7201205695550873E-2</v>
      </c>
      <c r="Q10" s="20">
        <f t="shared" si="6"/>
        <v>45659987461.917801</v>
      </c>
    </row>
    <row r="11" spans="2:19" x14ac:dyDescent="0.35">
      <c r="B11" s="8" t="s">
        <v>16</v>
      </c>
      <c r="C11" s="10">
        <f>SUM(C8:C10)</f>
        <v>62854229751.128479</v>
      </c>
      <c r="D11" s="11">
        <f t="shared" si="0"/>
        <v>8.5763542244305116E-2</v>
      </c>
      <c r="E11" s="10">
        <f t="shared" ref="E11:G11" si="7">SUM(E8:E10)</f>
        <v>139149255566.82932</v>
      </c>
      <c r="F11" s="11">
        <f t="shared" si="1"/>
        <v>0.18986682527686397</v>
      </c>
      <c r="G11" s="10">
        <f t="shared" si="7"/>
        <v>115979881073.21771</v>
      </c>
      <c r="H11" s="11">
        <f t="shared" si="2"/>
        <v>0.15825260239918551</v>
      </c>
      <c r="I11" s="9">
        <f>SUM(I8:I10)</f>
        <v>141800337867.18274</v>
      </c>
      <c r="J11" s="11">
        <f t="shared" si="3"/>
        <v>0.19348418260921452</v>
      </c>
      <c r="K11" s="9">
        <f>SUM(K8:K10)</f>
        <v>117535264105.25377</v>
      </c>
      <c r="L11" s="11">
        <f>+K11/Q11</f>
        <v>0.16037489645803052</v>
      </c>
      <c r="M11" s="9">
        <f>SUM(M8:M10)</f>
        <v>83919436310.716782</v>
      </c>
      <c r="N11" s="11">
        <f>+M11/Q11</f>
        <v>0.11450666326912094</v>
      </c>
      <c r="O11" s="9">
        <f>SUM(O8:O10)</f>
        <v>71639786994.60408</v>
      </c>
      <c r="P11" s="11">
        <f>+O11/Q11</f>
        <v>9.7751287743279319E-2</v>
      </c>
      <c r="Q11" s="15">
        <f>+C11+E11+G11+I11+K11+M11+O11</f>
        <v>732878191668.93298</v>
      </c>
    </row>
    <row r="12" spans="2:19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28"/>
    </row>
    <row r="14" spans="2:19" x14ac:dyDescent="0.3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7"/>
    </row>
    <row r="15" spans="2:19" x14ac:dyDescent="0.35">
      <c r="C15" s="24"/>
      <c r="F15" s="26"/>
      <c r="G15" s="25"/>
      <c r="K15" s="25"/>
      <c r="Q15" s="24"/>
    </row>
    <row r="16" spans="2:19" x14ac:dyDescent="0.35">
      <c r="C16" s="24"/>
      <c r="F16" s="26"/>
      <c r="G16" s="25"/>
      <c r="K16" s="25"/>
    </row>
    <row r="17" spans="3:17" x14ac:dyDescent="0.35">
      <c r="C17" s="24"/>
      <c r="F17" s="26"/>
      <c r="G17" s="25"/>
      <c r="K17" s="25"/>
      <c r="P17" s="25"/>
      <c r="Q17" s="25"/>
    </row>
    <row r="18" spans="3:17" x14ac:dyDescent="0.3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8"/>
  <sheetViews>
    <sheetView showGridLines="0" zoomScale="90" zoomScaleNormal="90" workbookViewId="0">
      <selection activeCell="D31" sqref="D31"/>
    </sheetView>
  </sheetViews>
  <sheetFormatPr baseColWidth="10" defaultColWidth="11.453125" defaultRowHeight="15.5" x14ac:dyDescent="0.35"/>
  <cols>
    <col min="1" max="1" width="11.453125" style="1" customWidth="1"/>
    <col min="2" max="2" width="24.54296875" style="1" customWidth="1"/>
    <col min="3" max="3" width="20.81640625" style="1" bestFit="1" customWidth="1"/>
    <col min="4" max="4" width="9.453125" style="1" customWidth="1"/>
    <col min="5" max="5" width="20.81640625" style="1" bestFit="1" customWidth="1"/>
    <col min="6" max="6" width="9" style="1" customWidth="1"/>
    <col min="7" max="7" width="20.81640625" style="1" bestFit="1" customWidth="1"/>
    <col min="8" max="8" width="9.26953125" style="1" customWidth="1"/>
    <col min="9" max="9" width="20.81640625" style="1" bestFit="1" customWidth="1"/>
    <col min="10" max="10" width="9" style="1" customWidth="1"/>
    <col min="11" max="11" width="20.81640625" style="1" bestFit="1" customWidth="1"/>
    <col min="12" max="12" width="9" style="1" customWidth="1"/>
    <col min="13" max="13" width="20.81640625" style="1" bestFit="1" customWidth="1"/>
    <col min="14" max="14" width="9" style="1" customWidth="1"/>
    <col min="15" max="15" width="20.81640625" style="1" bestFit="1" customWidth="1"/>
    <col min="16" max="16" width="9" style="1" customWidth="1"/>
    <col min="17" max="17" width="20.81640625" style="1" bestFit="1" customWidth="1"/>
    <col min="18" max="18" width="31.1796875" style="1" bestFit="1" customWidth="1"/>
    <col min="19" max="19" width="19.7265625" style="1" bestFit="1" customWidth="1"/>
    <col min="20" max="20" width="19.1796875" style="1" bestFit="1" customWidth="1"/>
    <col min="21" max="21" width="21.26953125" style="1" bestFit="1" customWidth="1"/>
    <col min="22" max="22" width="21.81640625" style="1" bestFit="1" customWidth="1"/>
    <col min="23" max="16384" width="11.453125" style="1"/>
  </cols>
  <sheetData>
    <row r="2" spans="2:19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6"/>
      <c r="S2" s="16"/>
    </row>
    <row r="3" spans="2:19" x14ac:dyDescent="0.3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6"/>
      <c r="S3" s="16"/>
    </row>
    <row r="4" spans="2:19" x14ac:dyDescent="0.35">
      <c r="B4" s="29" t="s">
        <v>17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ht="16" thickBot="1" x14ac:dyDescent="0.4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" thickBot="1" x14ac:dyDescent="0.4">
      <c r="B6" s="30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32" t="s">
        <v>5</v>
      </c>
    </row>
    <row r="7" spans="2:19" ht="16.5" thickTop="1" thickBot="1" x14ac:dyDescent="0.4">
      <c r="B7" s="31"/>
      <c r="C7" s="34" t="s">
        <v>6</v>
      </c>
      <c r="D7" s="34"/>
      <c r="E7" s="35" t="s">
        <v>7</v>
      </c>
      <c r="F7" s="35"/>
      <c r="G7" s="36" t="s">
        <v>8</v>
      </c>
      <c r="H7" s="36"/>
      <c r="I7" s="35" t="s">
        <v>9</v>
      </c>
      <c r="J7" s="35"/>
      <c r="K7" s="35" t="s">
        <v>10</v>
      </c>
      <c r="L7" s="35"/>
      <c r="M7" s="35" t="s">
        <v>11</v>
      </c>
      <c r="N7" s="35"/>
      <c r="O7" s="36" t="s">
        <v>12</v>
      </c>
      <c r="P7" s="36"/>
      <c r="Q7" s="33"/>
    </row>
    <row r="8" spans="2:19" ht="16" thickBot="1" x14ac:dyDescent="0.4">
      <c r="B8" s="12" t="s">
        <v>13</v>
      </c>
      <c r="C8" s="17">
        <v>50289588105.936836</v>
      </c>
      <c r="D8" s="21">
        <f>+C8/Q8</f>
        <v>8.788768016146889E-2</v>
      </c>
      <c r="E8" s="18">
        <v>144149336366.341</v>
      </c>
      <c r="F8" s="21">
        <f>+E8/Q8</f>
        <v>0.2519199549490318</v>
      </c>
      <c r="G8" s="18">
        <v>126266619484.72232</v>
      </c>
      <c r="H8" s="21">
        <f>+G8/Q8</f>
        <v>0.22066755140181998</v>
      </c>
      <c r="I8" s="18">
        <v>104727815502.11349</v>
      </c>
      <c r="J8" s="21">
        <f>+I8/Q8</f>
        <v>0.18302565400754359</v>
      </c>
      <c r="K8" s="18">
        <v>75950741449.138</v>
      </c>
      <c r="L8" s="21">
        <f>+K8/Q8</f>
        <v>0.1327339261249634</v>
      </c>
      <c r="M8" s="18">
        <v>64860031940.924294</v>
      </c>
      <c r="N8" s="21">
        <f>+M8/Q8</f>
        <v>0.1133514502142773</v>
      </c>
      <c r="O8" s="18">
        <v>5958797226.3916998</v>
      </c>
      <c r="P8" s="21">
        <f>+O8/Q8</f>
        <v>1.0413783140895057E-2</v>
      </c>
      <c r="Q8" s="20">
        <f>+C8+E8+G8+I8+K8+M8+O8</f>
        <v>572202930075.56763</v>
      </c>
    </row>
    <row r="9" spans="2:19" ht="36" customHeight="1" thickBot="1" x14ac:dyDescent="0.4">
      <c r="B9" s="13" t="s">
        <v>14</v>
      </c>
      <c r="C9" s="18">
        <v>6705019793.1636982</v>
      </c>
      <c r="D9" s="22">
        <f t="shared" ref="D9:D11" si="0">+C9/Q9</f>
        <v>0.17339026299696869</v>
      </c>
      <c r="E9" s="18">
        <v>12913985234.151199</v>
      </c>
      <c r="F9" s="22">
        <f t="shared" ref="F9:F11" si="1">+E9/Q9</f>
        <v>0.33395267503482212</v>
      </c>
      <c r="G9" s="18">
        <v>5748522762.4040003</v>
      </c>
      <c r="H9" s="22">
        <f t="shared" ref="H9:H11" si="2">+G9/Q9</f>
        <v>0.14865547073157701</v>
      </c>
      <c r="I9" s="18">
        <v>7615766756.022995</v>
      </c>
      <c r="J9" s="22">
        <f t="shared" ref="J9:J11" si="3">+I9/Q9</f>
        <v>0.19694196907468536</v>
      </c>
      <c r="K9" s="18">
        <v>5686811129.5745993</v>
      </c>
      <c r="L9" s="22">
        <f t="shared" ref="L9:L10" si="4">+K9/Q9</f>
        <v>0.14705962216194685</v>
      </c>
      <c r="M9" s="18">
        <v>0</v>
      </c>
      <c r="N9" s="22">
        <f t="shared" ref="N9:N10" si="5">+M9/Q9</f>
        <v>0</v>
      </c>
      <c r="O9" s="18">
        <v>0</v>
      </c>
      <c r="P9" s="22">
        <f>+O9/Q9</f>
        <v>0</v>
      </c>
      <c r="Q9" s="20">
        <f t="shared" ref="Q9:Q10" si="6">+C9+E9+G9+I9+K9+M9+O9</f>
        <v>38670105675.31649</v>
      </c>
    </row>
    <row r="10" spans="2:19" ht="34.5" customHeight="1" thickBot="1" x14ac:dyDescent="0.4">
      <c r="B10" s="14" t="s">
        <v>15</v>
      </c>
      <c r="C10" s="19">
        <v>2959067649.3840008</v>
      </c>
      <c r="D10" s="23">
        <f t="shared" si="0"/>
        <v>7.3678748531145713E-2</v>
      </c>
      <c r="E10" s="19">
        <v>10459032649.9678</v>
      </c>
      <c r="F10" s="23">
        <f t="shared" si="1"/>
        <v>0.26042271681637297</v>
      </c>
      <c r="G10" s="19">
        <v>8663582865.0531006</v>
      </c>
      <c r="H10" s="23">
        <f t="shared" si="2"/>
        <v>0.21571725250210888</v>
      </c>
      <c r="I10" s="19">
        <v>9885938777.082201</v>
      </c>
      <c r="J10" s="23">
        <f t="shared" si="3"/>
        <v>0.24615307368946829</v>
      </c>
      <c r="K10" s="19">
        <v>5432263453.5580997</v>
      </c>
      <c r="L10" s="23">
        <f t="shared" si="4"/>
        <v>0.13525962241280973</v>
      </c>
      <c r="M10" s="19">
        <v>1760475811.3711002</v>
      </c>
      <c r="N10" s="23">
        <f t="shared" si="5"/>
        <v>4.3834636436303885E-2</v>
      </c>
      <c r="O10" s="19">
        <v>1001391108.5424</v>
      </c>
      <c r="P10" s="23">
        <f>+O10/Q10</f>
        <v>2.4933949611790737E-2</v>
      </c>
      <c r="Q10" s="20">
        <f t="shared" si="6"/>
        <v>40161752314.958694</v>
      </c>
    </row>
    <row r="11" spans="2:19" ht="16" thickBot="1" x14ac:dyDescent="0.4">
      <c r="B11" s="8" t="s">
        <v>16</v>
      </c>
      <c r="C11" s="10">
        <f>SUM(C8:C10)</f>
        <v>59953675548.484535</v>
      </c>
      <c r="D11" s="11">
        <f t="shared" si="0"/>
        <v>9.2089818620293265E-2</v>
      </c>
      <c r="E11" s="10">
        <f t="shared" ref="E11:G11" si="7">SUM(E8:E10)</f>
        <v>167522354250.45999</v>
      </c>
      <c r="F11" s="11">
        <f t="shared" si="1"/>
        <v>0.2573170548199914</v>
      </c>
      <c r="G11" s="10">
        <f t="shared" si="7"/>
        <v>140678725112.17944</v>
      </c>
      <c r="H11" s="11">
        <f t="shared" si="2"/>
        <v>0.21608480482298251</v>
      </c>
      <c r="I11" s="9">
        <f>SUM(I8:I10)</f>
        <v>122229521035.21869</v>
      </c>
      <c r="J11" s="11">
        <f t="shared" si="3"/>
        <v>0.18774652795183183</v>
      </c>
      <c r="K11" s="9">
        <f>SUM(K8:K10)</f>
        <v>87069816032.270706</v>
      </c>
      <c r="L11" s="11">
        <f>+K11/Q11</f>
        <v>0.13374065046653827</v>
      </c>
      <c r="M11" s="9">
        <f>SUM(M8:M10)</f>
        <v>66620507752.295395</v>
      </c>
      <c r="N11" s="11">
        <f>+M11/Q11</f>
        <v>0.10233018108021238</v>
      </c>
      <c r="O11" s="9">
        <f>SUM(O8:O10)</f>
        <v>6960188334.9341002</v>
      </c>
      <c r="P11" s="11">
        <f>+O11/Q11</f>
        <v>1.0690962238150284E-2</v>
      </c>
      <c r="Q11" s="15">
        <f>+C11+E11+G11+I11+K11+M11+O11</f>
        <v>651034788065.8429</v>
      </c>
    </row>
    <row r="12" spans="2:19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6"/>
    </row>
    <row r="14" spans="2:19" x14ac:dyDescent="0.3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"/>
    </row>
    <row r="15" spans="2:19" x14ac:dyDescent="0.35">
      <c r="C15" s="24"/>
      <c r="F15" s="26"/>
      <c r="G15" s="25"/>
      <c r="K15" s="25"/>
    </row>
    <row r="16" spans="2:19" x14ac:dyDescent="0.35">
      <c r="C16" s="24"/>
      <c r="F16" s="26"/>
      <c r="G16" s="25"/>
      <c r="K16" s="25"/>
    </row>
    <row r="17" spans="3:17" x14ac:dyDescent="0.35">
      <c r="C17" s="24"/>
      <c r="F17" s="26"/>
      <c r="G17" s="25"/>
      <c r="K17" s="25"/>
      <c r="Q17" s="25"/>
    </row>
    <row r="18" spans="3:17" x14ac:dyDescent="0.3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18"/>
  <sheetViews>
    <sheetView showGridLines="0" zoomScale="90" zoomScaleNormal="90" workbookViewId="0">
      <selection activeCell="L16" sqref="L16"/>
    </sheetView>
  </sheetViews>
  <sheetFormatPr baseColWidth="10" defaultColWidth="11.453125" defaultRowHeight="15.5" x14ac:dyDescent="0.35"/>
  <cols>
    <col min="1" max="1" width="11.453125" style="1" customWidth="1"/>
    <col min="2" max="2" width="24.54296875" style="1" customWidth="1"/>
    <col min="3" max="3" width="20.81640625" style="1" bestFit="1" customWidth="1"/>
    <col min="4" max="4" width="9.453125" style="1" customWidth="1"/>
    <col min="5" max="5" width="20.81640625" style="1" bestFit="1" customWidth="1"/>
    <col min="6" max="6" width="9" style="1" customWidth="1"/>
    <col min="7" max="7" width="20.81640625" style="1" bestFit="1" customWidth="1"/>
    <col min="8" max="8" width="9.26953125" style="1" customWidth="1"/>
    <col min="9" max="9" width="20.81640625" style="1" bestFit="1" customWidth="1"/>
    <col min="10" max="10" width="9" style="1" customWidth="1"/>
    <col min="11" max="11" width="20.81640625" style="1" bestFit="1" customWidth="1"/>
    <col min="12" max="12" width="9" style="1" customWidth="1"/>
    <col min="13" max="13" width="20.81640625" style="1" bestFit="1" customWidth="1"/>
    <col min="14" max="14" width="9" style="1" customWidth="1"/>
    <col min="15" max="15" width="20.81640625" style="1" bestFit="1" customWidth="1"/>
    <col min="16" max="16" width="9" style="1" customWidth="1"/>
    <col min="17" max="17" width="20.81640625" style="1" bestFit="1" customWidth="1"/>
    <col min="18" max="18" width="31.1796875" style="1" bestFit="1" customWidth="1"/>
    <col min="19" max="19" width="19.7265625" style="1" bestFit="1" customWidth="1"/>
    <col min="20" max="20" width="19.1796875" style="1" bestFit="1" customWidth="1"/>
    <col min="21" max="21" width="21.26953125" style="1" bestFit="1" customWidth="1"/>
    <col min="22" max="22" width="21.81640625" style="1" bestFit="1" customWidth="1"/>
    <col min="23" max="16384" width="11.453125" style="1"/>
  </cols>
  <sheetData>
    <row r="2" spans="2:19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6"/>
      <c r="S2" s="16"/>
    </row>
    <row r="3" spans="2:19" x14ac:dyDescent="0.3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6"/>
      <c r="S3" s="16"/>
    </row>
    <row r="4" spans="2:19" x14ac:dyDescent="0.35">
      <c r="B4" s="29" t="s">
        <v>18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ht="16" thickBot="1" x14ac:dyDescent="0.4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" thickBot="1" x14ac:dyDescent="0.4">
      <c r="B6" s="30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32" t="s">
        <v>5</v>
      </c>
    </row>
    <row r="7" spans="2:19" ht="16.5" thickTop="1" thickBot="1" x14ac:dyDescent="0.4">
      <c r="B7" s="31"/>
      <c r="C7" s="34" t="s">
        <v>6</v>
      </c>
      <c r="D7" s="34"/>
      <c r="E7" s="35" t="s">
        <v>7</v>
      </c>
      <c r="F7" s="35"/>
      <c r="G7" s="36" t="s">
        <v>8</v>
      </c>
      <c r="H7" s="36"/>
      <c r="I7" s="35" t="s">
        <v>9</v>
      </c>
      <c r="J7" s="35"/>
      <c r="K7" s="35" t="s">
        <v>10</v>
      </c>
      <c r="L7" s="35"/>
      <c r="M7" s="35" t="s">
        <v>11</v>
      </c>
      <c r="N7" s="35"/>
      <c r="O7" s="36" t="s">
        <v>12</v>
      </c>
      <c r="P7" s="36"/>
      <c r="Q7" s="33"/>
    </row>
    <row r="8" spans="2:19" ht="16" thickBot="1" x14ac:dyDescent="0.4">
      <c r="B8" s="12" t="s">
        <v>13</v>
      </c>
      <c r="C8" s="17">
        <v>50250415357.977707</v>
      </c>
      <c r="D8" s="21">
        <f>+C8/Q8</f>
        <v>8.7136075567773072E-2</v>
      </c>
      <c r="E8" s="18">
        <v>143716070089.26233</v>
      </c>
      <c r="F8" s="21">
        <f>+E8/Q8</f>
        <v>0.24920897179436383</v>
      </c>
      <c r="G8" s="18">
        <v>139673291151.85501</v>
      </c>
      <c r="H8" s="21">
        <f>+G8/Q8</f>
        <v>0.2421986438501233</v>
      </c>
      <c r="I8" s="18">
        <v>100080843216.75893</v>
      </c>
      <c r="J8" s="21">
        <f>+I8/Q8</f>
        <v>0.17354387730523452</v>
      </c>
      <c r="K8" s="18">
        <v>72330266307.022217</v>
      </c>
      <c r="L8" s="21">
        <f>+K8/Q8</f>
        <v>0.12542335234180801</v>
      </c>
      <c r="M8" s="18">
        <f>60851287348.4317</f>
        <v>60851287348.431702</v>
      </c>
      <c r="N8" s="21">
        <f>+M8/Q8</f>
        <v>0.10551837900276029</v>
      </c>
      <c r="O8" s="18">
        <v>9786815911.668499</v>
      </c>
      <c r="P8" s="21">
        <f>+O8/Q8</f>
        <v>1.6970700137937129E-2</v>
      </c>
      <c r="Q8" s="20">
        <f>+C8+E8+G8+I8+K8+M8+O8</f>
        <v>576688989382.97632</v>
      </c>
    </row>
    <row r="9" spans="2:19" ht="36" customHeight="1" thickBot="1" x14ac:dyDescent="0.4">
      <c r="B9" s="13" t="s">
        <v>14</v>
      </c>
      <c r="C9" s="18">
        <v>6888504187.1622982</v>
      </c>
      <c r="D9" s="22">
        <f t="shared" ref="D9:D11" si="0">+C9/Q9</f>
        <v>0.1773021685796638</v>
      </c>
      <c r="E9" s="18">
        <v>12843051282.323902</v>
      </c>
      <c r="F9" s="22">
        <f t="shared" ref="F9:F11" si="1">+E9/Q9</f>
        <v>0.33056535666764336</v>
      </c>
      <c r="G9" s="18">
        <v>6584514437.1792002</v>
      </c>
      <c r="H9" s="22">
        <f t="shared" ref="H9:H11" si="2">+G9/Q9</f>
        <v>0.16947782233067121</v>
      </c>
      <c r="I9" s="18">
        <v>6807564804.386301</v>
      </c>
      <c r="J9" s="22">
        <f t="shared" ref="J9:J11" si="3">+I9/Q9</f>
        <v>0.17521888203446168</v>
      </c>
      <c r="K9" s="18">
        <v>5728141566.3896999</v>
      </c>
      <c r="L9" s="22">
        <f t="shared" ref="L9:L10" si="4">+K9/Q9</f>
        <v>0.14743577038755998</v>
      </c>
      <c r="M9" s="18">
        <v>0</v>
      </c>
      <c r="N9" s="22">
        <f t="shared" ref="N9:N10" si="5">+M9/Q9</f>
        <v>0</v>
      </c>
      <c r="O9" s="18">
        <v>0</v>
      </c>
      <c r="P9" s="22">
        <f>+O9/Q9</f>
        <v>0</v>
      </c>
      <c r="Q9" s="20">
        <f t="shared" ref="Q9:Q10" si="6">+C9+E9+G9+I9+K9+M9+O9</f>
        <v>38851776277.441399</v>
      </c>
    </row>
    <row r="10" spans="2:19" ht="34.5" customHeight="1" thickBot="1" x14ac:dyDescent="0.4">
      <c r="B10" s="14" t="s">
        <v>15</v>
      </c>
      <c r="C10" s="19">
        <v>2964290899.9829006</v>
      </c>
      <c r="D10" s="23">
        <f t="shared" si="0"/>
        <v>7.2903548021071504E-2</v>
      </c>
      <c r="E10" s="19">
        <v>10492856832.124802</v>
      </c>
      <c r="F10" s="23">
        <f t="shared" si="1"/>
        <v>0.25806053378345944</v>
      </c>
      <c r="G10" s="19">
        <v>9074096681.455101</v>
      </c>
      <c r="H10" s="23">
        <f t="shared" si="2"/>
        <v>0.22316765306944863</v>
      </c>
      <c r="I10" s="19">
        <v>10128771611.514599</v>
      </c>
      <c r="J10" s="23">
        <f t="shared" si="3"/>
        <v>0.24910624918046337</v>
      </c>
      <c r="K10" s="19">
        <v>5268729332.9342003</v>
      </c>
      <c r="L10" s="23">
        <f t="shared" si="4"/>
        <v>0.12957873396832012</v>
      </c>
      <c r="M10" s="19">
        <v>1724030853.7771001</v>
      </c>
      <c r="N10" s="23">
        <f t="shared" si="5"/>
        <v>4.2400685485649452E-2</v>
      </c>
      <c r="O10" s="19">
        <v>1007671468.0159</v>
      </c>
      <c r="P10" s="23">
        <f>+O10/Q10</f>
        <v>2.4782596491587434E-2</v>
      </c>
      <c r="Q10" s="20">
        <f t="shared" si="6"/>
        <v>40660447679.804604</v>
      </c>
    </row>
    <row r="11" spans="2:19" ht="16" thickBot="1" x14ac:dyDescent="0.4">
      <c r="B11" s="8" t="s">
        <v>16</v>
      </c>
      <c r="C11" s="10">
        <f>SUM(C8:C10)</f>
        <v>60103210445.12291</v>
      </c>
      <c r="D11" s="11">
        <f t="shared" si="0"/>
        <v>9.1592653630100843E-2</v>
      </c>
      <c r="E11" s="10">
        <f t="shared" ref="E11:G11" si="7">SUM(E8:E10)</f>
        <v>167051978203.71106</v>
      </c>
      <c r="F11" s="11">
        <f t="shared" si="1"/>
        <v>0.25457432081445897</v>
      </c>
      <c r="G11" s="10">
        <f t="shared" si="7"/>
        <v>155331902270.48932</v>
      </c>
      <c r="H11" s="11">
        <f t="shared" si="2"/>
        <v>0.23671382971057375</v>
      </c>
      <c r="I11" s="9">
        <f>SUM(I8:I10)</f>
        <v>117017179632.65984</v>
      </c>
      <c r="J11" s="11">
        <f t="shared" si="3"/>
        <v>0.1783251497463928</v>
      </c>
      <c r="K11" s="9">
        <f>SUM(K8:K10)</f>
        <v>83327137206.346115</v>
      </c>
      <c r="L11" s="11">
        <f>+K11/Q11</f>
        <v>0.12698412546692939</v>
      </c>
      <c r="M11" s="9">
        <f>SUM(M8:M10)</f>
        <v>62575318202.208801</v>
      </c>
      <c r="N11" s="11">
        <f>+M11/Q11</f>
        <v>9.5359955041358926E-2</v>
      </c>
      <c r="O11" s="9">
        <f>SUM(O8:O10)</f>
        <v>10794487379.684399</v>
      </c>
      <c r="P11" s="11">
        <f>+O11/Q11</f>
        <v>1.6449965590185141E-2</v>
      </c>
      <c r="Q11" s="15">
        <f>+C11+E11+G11+I11+K11+M11+O11</f>
        <v>656201213340.22253</v>
      </c>
    </row>
    <row r="12" spans="2:19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6"/>
    </row>
    <row r="14" spans="2:19" x14ac:dyDescent="0.3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"/>
    </row>
    <row r="15" spans="2:19" x14ac:dyDescent="0.35">
      <c r="C15" s="24"/>
      <c r="F15" s="26"/>
      <c r="G15" s="25"/>
      <c r="K15" s="25"/>
    </row>
    <row r="16" spans="2:19" x14ac:dyDescent="0.35">
      <c r="C16" s="24"/>
      <c r="F16" s="26"/>
      <c r="G16" s="25"/>
      <c r="K16" s="25"/>
    </row>
    <row r="17" spans="3:17" x14ac:dyDescent="0.35">
      <c r="C17" s="24"/>
      <c r="F17" s="26"/>
      <c r="G17" s="25"/>
      <c r="K17" s="25"/>
      <c r="Q17" s="25"/>
    </row>
    <row r="18" spans="3:17" x14ac:dyDescent="0.3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18"/>
  <sheetViews>
    <sheetView showGridLines="0" zoomScale="90" zoomScaleNormal="90" workbookViewId="0">
      <selection activeCell="H15" sqref="H15"/>
    </sheetView>
  </sheetViews>
  <sheetFormatPr baseColWidth="10" defaultColWidth="11.453125" defaultRowHeight="15.5" x14ac:dyDescent="0.35"/>
  <cols>
    <col min="1" max="1" width="11.453125" style="1" customWidth="1"/>
    <col min="2" max="2" width="24.54296875" style="1" customWidth="1"/>
    <col min="3" max="3" width="20.81640625" style="1" bestFit="1" customWidth="1"/>
    <col min="4" max="4" width="9.453125" style="1" customWidth="1"/>
    <col min="5" max="5" width="20.81640625" style="1" bestFit="1" customWidth="1"/>
    <col min="6" max="6" width="9" style="1" customWidth="1"/>
    <col min="7" max="7" width="20.81640625" style="1" bestFit="1" customWidth="1"/>
    <col min="8" max="8" width="9.26953125" style="1" customWidth="1"/>
    <col min="9" max="9" width="20.81640625" style="1" bestFit="1" customWidth="1"/>
    <col min="10" max="10" width="9" style="1" customWidth="1"/>
    <col min="11" max="11" width="20.81640625" style="1" bestFit="1" customWidth="1"/>
    <col min="12" max="12" width="9" style="1" customWidth="1"/>
    <col min="13" max="13" width="20.81640625" style="1" bestFit="1" customWidth="1"/>
    <col min="14" max="14" width="9" style="1" customWidth="1"/>
    <col min="15" max="15" width="20.81640625" style="1" bestFit="1" customWidth="1"/>
    <col min="16" max="16" width="9" style="1" customWidth="1"/>
    <col min="17" max="17" width="20.81640625" style="1" bestFit="1" customWidth="1"/>
    <col min="18" max="18" width="31.1796875" style="1" bestFit="1" customWidth="1"/>
    <col min="19" max="19" width="19.7265625" style="1" bestFit="1" customWidth="1"/>
    <col min="20" max="20" width="19.1796875" style="1" bestFit="1" customWidth="1"/>
    <col min="21" max="21" width="21.26953125" style="1" bestFit="1" customWidth="1"/>
    <col min="22" max="22" width="21.81640625" style="1" bestFit="1" customWidth="1"/>
    <col min="23" max="16384" width="11.453125" style="1"/>
  </cols>
  <sheetData>
    <row r="2" spans="2:19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6"/>
      <c r="S2" s="16"/>
    </row>
    <row r="3" spans="2:19" x14ac:dyDescent="0.3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6"/>
      <c r="S3" s="16"/>
    </row>
    <row r="4" spans="2:19" x14ac:dyDescent="0.35">
      <c r="B4" s="29" t="s">
        <v>19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ht="16" thickBot="1" x14ac:dyDescent="0.4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" thickBot="1" x14ac:dyDescent="0.4">
      <c r="B6" s="30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32" t="s">
        <v>5</v>
      </c>
    </row>
    <row r="7" spans="2:19" ht="16.5" thickTop="1" thickBot="1" x14ac:dyDescent="0.4">
      <c r="B7" s="31"/>
      <c r="C7" s="34" t="s">
        <v>6</v>
      </c>
      <c r="D7" s="34"/>
      <c r="E7" s="35" t="s">
        <v>7</v>
      </c>
      <c r="F7" s="35"/>
      <c r="G7" s="36" t="s">
        <v>8</v>
      </c>
      <c r="H7" s="36"/>
      <c r="I7" s="35" t="s">
        <v>9</v>
      </c>
      <c r="J7" s="35"/>
      <c r="K7" s="35" t="s">
        <v>10</v>
      </c>
      <c r="L7" s="35"/>
      <c r="M7" s="35" t="s">
        <v>11</v>
      </c>
      <c r="N7" s="35"/>
      <c r="O7" s="36" t="s">
        <v>12</v>
      </c>
      <c r="P7" s="36"/>
      <c r="Q7" s="33"/>
    </row>
    <row r="8" spans="2:19" ht="16" thickBot="1" x14ac:dyDescent="0.4">
      <c r="B8" s="12" t="s">
        <v>13</v>
      </c>
      <c r="C8" s="17">
        <v>46831631977.949089</v>
      </c>
      <c r="D8" s="21">
        <f>+C8/Q8</f>
        <v>8.0125038772192583E-2</v>
      </c>
      <c r="E8" s="18">
        <v>144575611198.38498</v>
      </c>
      <c r="F8" s="21">
        <f>+E8/Q8</f>
        <v>0.24735688173836182</v>
      </c>
      <c r="G8" s="18">
        <v>136828303980.28233</v>
      </c>
      <c r="H8" s="21">
        <f>+G8/Q8</f>
        <v>0.23410188153843614</v>
      </c>
      <c r="I8" s="18">
        <v>115880583542.91385</v>
      </c>
      <c r="J8" s="21">
        <f>+I8/Q8</f>
        <v>0.19826206897278603</v>
      </c>
      <c r="K8" s="18">
        <v>67611247593.130798</v>
      </c>
      <c r="L8" s="21">
        <f>+K8/Q8</f>
        <v>0.11567723792727758</v>
      </c>
      <c r="M8" s="18">
        <v>65699403073.880096</v>
      </c>
      <c r="N8" s="21">
        <f>+M8/Q8</f>
        <v>0.11240623049573013</v>
      </c>
      <c r="O8" s="18">
        <v>7055082175.4958992</v>
      </c>
      <c r="P8" s="21">
        <f>+O8/Q8</f>
        <v>1.2070660555215816E-2</v>
      </c>
      <c r="Q8" s="20">
        <f>+C8+E8+G8+I8+K8+M8+O8</f>
        <v>584481863542.03699</v>
      </c>
    </row>
    <row r="9" spans="2:19" ht="36" customHeight="1" thickBot="1" x14ac:dyDescent="0.4">
      <c r="B9" s="13" t="s">
        <v>14</v>
      </c>
      <c r="C9" s="18">
        <v>7168711962.3704023</v>
      </c>
      <c r="D9" s="22">
        <f t="shared" ref="D9:D11" si="0">+C9/Q9</f>
        <v>0.18362011893923677</v>
      </c>
      <c r="E9" s="18">
        <v>12799613383.390202</v>
      </c>
      <c r="F9" s="22">
        <f t="shared" ref="F9:F11" si="1">+E9/Q9</f>
        <v>0.32785060191722615</v>
      </c>
      <c r="G9" s="18">
        <v>6733270724.7105007</v>
      </c>
      <c r="H9" s="22">
        <f t="shared" ref="H9:H11" si="2">+G9/Q9</f>
        <v>0.17246668269157348</v>
      </c>
      <c r="I9" s="18">
        <v>6576111542.9469995</v>
      </c>
      <c r="J9" s="22">
        <f t="shared" ref="J9:J11" si="3">+I9/Q9</f>
        <v>0.16844119139002797</v>
      </c>
      <c r="K9" s="18">
        <v>5763286389.7644005</v>
      </c>
      <c r="L9" s="22">
        <f t="shared" ref="L9:L10" si="4">+K9/Q9</f>
        <v>0.1476214050619355</v>
      </c>
      <c r="M9" s="18">
        <v>0</v>
      </c>
      <c r="N9" s="22">
        <f t="shared" ref="N9:N10" si="5">+M9/Q9</f>
        <v>0</v>
      </c>
      <c r="O9" s="18">
        <v>0</v>
      </c>
      <c r="P9" s="22">
        <f>+O9/Q9</f>
        <v>0</v>
      </c>
      <c r="Q9" s="20">
        <f t="shared" ref="Q9:Q10" si="6">+C9+E9+G9+I9+K9+M9+O9</f>
        <v>39040994003.18251</v>
      </c>
    </row>
    <row r="10" spans="2:19" ht="34.5" customHeight="1" thickBot="1" x14ac:dyDescent="0.4">
      <c r="B10" s="14" t="s">
        <v>15</v>
      </c>
      <c r="C10" s="19">
        <v>3271727618.1083999</v>
      </c>
      <c r="D10" s="23">
        <f t="shared" si="0"/>
        <v>7.9436378764407317E-2</v>
      </c>
      <c r="E10" s="19">
        <v>10701956175.5758</v>
      </c>
      <c r="F10" s="23">
        <f t="shared" si="1"/>
        <v>0.25983967601026642</v>
      </c>
      <c r="G10" s="19">
        <v>8957739976.8985023</v>
      </c>
      <c r="H10" s="23">
        <f t="shared" si="2"/>
        <v>0.21749072928307772</v>
      </c>
      <c r="I10" s="19">
        <v>10084484753.940401</v>
      </c>
      <c r="J10" s="23">
        <f t="shared" si="3"/>
        <v>0.24484769029185094</v>
      </c>
      <c r="K10" s="19">
        <v>5341264670.3710995</v>
      </c>
      <c r="L10" s="23">
        <f t="shared" si="4"/>
        <v>0.12968399969733915</v>
      </c>
      <c r="M10" s="19">
        <v>1738499759.9907999</v>
      </c>
      <c r="N10" s="23">
        <f t="shared" si="5"/>
        <v>4.2210153636293574E-2</v>
      </c>
      <c r="O10" s="19">
        <v>1091093977.325</v>
      </c>
      <c r="P10" s="23">
        <f>+O10/Q10</f>
        <v>2.6491372316764999E-2</v>
      </c>
      <c r="Q10" s="20">
        <f t="shared" si="6"/>
        <v>41186766932.209999</v>
      </c>
    </row>
    <row r="11" spans="2:19" ht="16" thickBot="1" x14ac:dyDescent="0.4">
      <c r="B11" s="8" t="s">
        <v>16</v>
      </c>
      <c r="C11" s="10">
        <f>SUM(C8:C10)</f>
        <v>57272071558.427887</v>
      </c>
      <c r="D11" s="11">
        <f t="shared" si="0"/>
        <v>8.6161038518816541E-2</v>
      </c>
      <c r="E11" s="10">
        <f t="shared" ref="E11:G11" si="7">SUM(E8:E10)</f>
        <v>168077180757.35098</v>
      </c>
      <c r="F11" s="11">
        <f t="shared" si="1"/>
        <v>0.25285805194935629</v>
      </c>
      <c r="G11" s="10">
        <f t="shared" si="7"/>
        <v>152519314681.89133</v>
      </c>
      <c r="H11" s="11">
        <f t="shared" si="2"/>
        <v>0.22945254448782271</v>
      </c>
      <c r="I11" s="9">
        <f>SUM(I8:I10)</f>
        <v>132541179839.80125</v>
      </c>
      <c r="J11" s="11">
        <f t="shared" si="3"/>
        <v>0.1993971126023642</v>
      </c>
      <c r="K11" s="9">
        <f>SUM(K8:K10)</f>
        <v>78715798653.266296</v>
      </c>
      <c r="L11" s="11">
        <f>+K11/Q11</f>
        <v>0.11842133129206574</v>
      </c>
      <c r="M11" s="9">
        <f>SUM(M8:M10)</f>
        <v>67437902833.870895</v>
      </c>
      <c r="N11" s="11">
        <f>+M11/Q11</f>
        <v>0.1014546808869935</v>
      </c>
      <c r="O11" s="9">
        <f>SUM(O8:O10)</f>
        <v>8146176152.820899</v>
      </c>
      <c r="P11" s="11">
        <f>+O11/Q11</f>
        <v>1.2255240262581011E-2</v>
      </c>
      <c r="Q11" s="15">
        <f>+C11+E11+G11+I11+K11+M11+O11</f>
        <v>664709624477.42957</v>
      </c>
    </row>
    <row r="12" spans="2:19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6"/>
    </row>
    <row r="14" spans="2:19" x14ac:dyDescent="0.3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"/>
    </row>
    <row r="15" spans="2:19" x14ac:dyDescent="0.35">
      <c r="C15" s="24"/>
      <c r="F15" s="26"/>
      <c r="G15" s="25"/>
      <c r="K15" s="25"/>
    </row>
    <row r="16" spans="2:19" x14ac:dyDescent="0.35">
      <c r="C16" s="24"/>
      <c r="F16" s="26"/>
      <c r="G16" s="25"/>
      <c r="K16" s="25"/>
    </row>
    <row r="17" spans="3:17" x14ac:dyDescent="0.35">
      <c r="C17" s="24"/>
      <c r="F17" s="26"/>
      <c r="G17" s="25"/>
      <c r="K17" s="25"/>
      <c r="P17" s="25"/>
      <c r="Q17" s="25"/>
    </row>
    <row r="18" spans="3:17" x14ac:dyDescent="0.3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18"/>
  <sheetViews>
    <sheetView showGridLines="0" zoomScale="90" zoomScaleNormal="90" workbookViewId="0">
      <selection activeCell="I20" sqref="I20"/>
    </sheetView>
  </sheetViews>
  <sheetFormatPr baseColWidth="10" defaultColWidth="11.453125" defaultRowHeight="15.5" x14ac:dyDescent="0.35"/>
  <cols>
    <col min="1" max="1" width="11.453125" style="1" customWidth="1"/>
    <col min="2" max="2" width="24.54296875" style="1" customWidth="1"/>
    <col min="3" max="3" width="20.81640625" style="1" bestFit="1" customWidth="1"/>
    <col min="4" max="4" width="9.453125" style="1" customWidth="1"/>
    <col min="5" max="5" width="20.81640625" style="1" bestFit="1" customWidth="1"/>
    <col min="6" max="6" width="9" style="1" customWidth="1"/>
    <col min="7" max="7" width="20.81640625" style="1" bestFit="1" customWidth="1"/>
    <col min="8" max="8" width="9.26953125" style="1" customWidth="1"/>
    <col min="9" max="9" width="20.81640625" style="1" bestFit="1" customWidth="1"/>
    <col min="10" max="10" width="9" style="1" customWidth="1"/>
    <col min="11" max="11" width="20.81640625" style="1" bestFit="1" customWidth="1"/>
    <col min="12" max="12" width="9" style="1" customWidth="1"/>
    <col min="13" max="13" width="20.81640625" style="1" bestFit="1" customWidth="1"/>
    <col min="14" max="14" width="9" style="1" customWidth="1"/>
    <col min="15" max="15" width="20.81640625" style="1" bestFit="1" customWidth="1"/>
    <col min="16" max="16" width="9" style="1" customWidth="1"/>
    <col min="17" max="17" width="20.81640625" style="1" bestFit="1" customWidth="1"/>
    <col min="18" max="18" width="31.1796875" style="1" bestFit="1" customWidth="1"/>
    <col min="19" max="19" width="19.7265625" style="1" bestFit="1" customWidth="1"/>
    <col min="20" max="20" width="19.1796875" style="1" bestFit="1" customWidth="1"/>
    <col min="21" max="21" width="21.26953125" style="1" bestFit="1" customWidth="1"/>
    <col min="22" max="22" width="21.81640625" style="1" bestFit="1" customWidth="1"/>
    <col min="23" max="16384" width="11.453125" style="1"/>
  </cols>
  <sheetData>
    <row r="2" spans="2:19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6"/>
      <c r="S2" s="16"/>
    </row>
    <row r="3" spans="2:19" x14ac:dyDescent="0.3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6"/>
      <c r="S3" s="16"/>
    </row>
    <row r="4" spans="2:19" x14ac:dyDescent="0.35">
      <c r="B4" s="29" t="s">
        <v>20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ht="16" thickBot="1" x14ac:dyDescent="0.4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" thickBot="1" x14ac:dyDescent="0.4">
      <c r="B6" s="30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32" t="s">
        <v>5</v>
      </c>
    </row>
    <row r="7" spans="2:19" ht="16.5" thickTop="1" thickBot="1" x14ac:dyDescent="0.4">
      <c r="B7" s="31"/>
      <c r="C7" s="34" t="s">
        <v>6</v>
      </c>
      <c r="D7" s="34"/>
      <c r="E7" s="35" t="s">
        <v>7</v>
      </c>
      <c r="F7" s="35"/>
      <c r="G7" s="36" t="s">
        <v>8</v>
      </c>
      <c r="H7" s="36"/>
      <c r="I7" s="35" t="s">
        <v>9</v>
      </c>
      <c r="J7" s="35"/>
      <c r="K7" s="35" t="s">
        <v>10</v>
      </c>
      <c r="L7" s="35"/>
      <c r="M7" s="35" t="s">
        <v>11</v>
      </c>
      <c r="N7" s="35"/>
      <c r="O7" s="36" t="s">
        <v>12</v>
      </c>
      <c r="P7" s="36"/>
      <c r="Q7" s="33"/>
    </row>
    <row r="8" spans="2:19" ht="16" thickBot="1" x14ac:dyDescent="0.4">
      <c r="B8" s="12" t="s">
        <v>13</v>
      </c>
      <c r="C8" s="17">
        <v>49748380499.574326</v>
      </c>
      <c r="D8" s="21">
        <f>+C8/Q8</f>
        <v>8.3710774817866151E-2</v>
      </c>
      <c r="E8" s="18">
        <v>110112618201.95052</v>
      </c>
      <c r="F8" s="21">
        <f>+E8/Q8</f>
        <v>0.18528467649289648</v>
      </c>
      <c r="G8" s="18">
        <v>130330544859.34801</v>
      </c>
      <c r="H8" s="21">
        <f>+G8/Q8</f>
        <v>0.21930504637641493</v>
      </c>
      <c r="I8" s="18">
        <v>121968395263.2058</v>
      </c>
      <c r="J8" s="21">
        <f>+I8/Q8</f>
        <v>0.20523419593251033</v>
      </c>
      <c r="K8" s="18">
        <v>77918855887.713501</v>
      </c>
      <c r="L8" s="21">
        <f>+K8/Q8</f>
        <v>0.13111276656207854</v>
      </c>
      <c r="M8" s="18">
        <v>76798324139.454605</v>
      </c>
      <c r="N8" s="21">
        <f>+M8/Q8</f>
        <v>0.1292272663726689</v>
      </c>
      <c r="O8" s="18">
        <v>27411735932.554199</v>
      </c>
      <c r="P8" s="21">
        <f>+O8/Q8</f>
        <v>4.612527344556451E-2</v>
      </c>
      <c r="Q8" s="20">
        <f>+C8+E8+G8+I8+K8+M8+O8</f>
        <v>594288854783.80103</v>
      </c>
    </row>
    <row r="9" spans="2:19" ht="36" customHeight="1" thickBot="1" x14ac:dyDescent="0.4">
      <c r="B9" s="13" t="s">
        <v>14</v>
      </c>
      <c r="C9" s="18">
        <v>7638670386.6129036</v>
      </c>
      <c r="D9" s="22">
        <f t="shared" ref="D9:D11" si="0">+C9/Q9</f>
        <v>0.19412119086235408</v>
      </c>
      <c r="E9" s="18">
        <v>12566371006.7276</v>
      </c>
      <c r="F9" s="22">
        <f t="shared" ref="F9:F11" si="1">+E9/Q9</f>
        <v>0.31934862759876009</v>
      </c>
      <c r="G9" s="18">
        <v>6763589956.0427008</v>
      </c>
      <c r="H9" s="22">
        <f t="shared" ref="H9:H11" si="2">+G9/Q9</f>
        <v>0.17188281079291989</v>
      </c>
      <c r="I9" s="18">
        <v>6600907873.3327017</v>
      </c>
      <c r="J9" s="22">
        <f t="shared" ref="J9:J11" si="3">+I9/Q9</f>
        <v>0.16774857825907757</v>
      </c>
      <c r="K9" s="18">
        <v>5780468639.2761993</v>
      </c>
      <c r="L9" s="22">
        <f t="shared" ref="L9:L10" si="4">+K9/Q9</f>
        <v>0.14689879248688822</v>
      </c>
      <c r="M9" s="18">
        <v>0</v>
      </c>
      <c r="N9" s="22">
        <f t="shared" ref="N9:N10" si="5">+M9/Q9</f>
        <v>0</v>
      </c>
      <c r="O9" s="18">
        <v>0</v>
      </c>
      <c r="P9" s="22">
        <f>+O9/Q9</f>
        <v>0</v>
      </c>
      <c r="Q9" s="20">
        <f t="shared" ref="Q9:Q10" si="6">+C9+E9+G9+I9+K9+M9+O9</f>
        <v>39350007861.992111</v>
      </c>
    </row>
    <row r="10" spans="2:19" ht="34.5" customHeight="1" thickBot="1" x14ac:dyDescent="0.4">
      <c r="B10" s="14" t="s">
        <v>15</v>
      </c>
      <c r="C10" s="19">
        <v>2311295690.2579999</v>
      </c>
      <c r="D10" s="23">
        <f t="shared" si="0"/>
        <v>5.5374030080016172E-2</v>
      </c>
      <c r="E10" s="19">
        <v>9285996253.7884998</v>
      </c>
      <c r="F10" s="23">
        <f t="shared" si="1"/>
        <v>0.22247393011960473</v>
      </c>
      <c r="G10" s="19">
        <v>9023658169.2245026</v>
      </c>
      <c r="H10" s="23">
        <f t="shared" si="2"/>
        <v>0.21618883338922532</v>
      </c>
      <c r="I10" s="19">
        <v>13262989672.203001</v>
      </c>
      <c r="J10" s="23">
        <f t="shared" si="3"/>
        <v>0.31775475208779197</v>
      </c>
      <c r="K10" s="19">
        <v>5036144965.2965012</v>
      </c>
      <c r="L10" s="23">
        <f t="shared" si="4"/>
        <v>0.12065597836359969</v>
      </c>
      <c r="M10" s="19">
        <v>1761848008.6761003</v>
      </c>
      <c r="N10" s="23">
        <f t="shared" si="5"/>
        <v>4.2210360638866025E-2</v>
      </c>
      <c r="O10" s="19">
        <v>1057772422.1728001</v>
      </c>
      <c r="P10" s="23">
        <f>+O10/Q10</f>
        <v>2.5342115320896016E-2</v>
      </c>
      <c r="Q10" s="20">
        <f t="shared" si="6"/>
        <v>41739705181.619408</v>
      </c>
    </row>
    <row r="11" spans="2:19" ht="16" thickBot="1" x14ac:dyDescent="0.4">
      <c r="B11" s="8" t="s">
        <v>16</v>
      </c>
      <c r="C11" s="10">
        <f>SUM(C8:C10)</f>
        <v>59698346576.445229</v>
      </c>
      <c r="D11" s="11">
        <f t="shared" si="0"/>
        <v>8.8392420814426345E-2</v>
      </c>
      <c r="E11" s="10">
        <f t="shared" ref="E11:G11" si="7">SUM(E8:E10)</f>
        <v>131964985462.46661</v>
      </c>
      <c r="F11" s="11">
        <f t="shared" si="1"/>
        <v>0.19539409710168534</v>
      </c>
      <c r="G11" s="10">
        <f t="shared" si="7"/>
        <v>146117792984.6152</v>
      </c>
      <c r="H11" s="11">
        <f t="shared" si="2"/>
        <v>0.21634946672153568</v>
      </c>
      <c r="I11" s="9">
        <f>SUM(I8:I10)</f>
        <v>141832292808.74149</v>
      </c>
      <c r="J11" s="11">
        <f t="shared" si="3"/>
        <v>0.21000413629498765</v>
      </c>
      <c r="K11" s="9">
        <f>SUM(K8:K10)</f>
        <v>88735469492.286194</v>
      </c>
      <c r="L11" s="11">
        <f>+K11/Q11</f>
        <v>0.13138626796780709</v>
      </c>
      <c r="M11" s="9">
        <f>SUM(M8:M10)</f>
        <v>78560172148.130707</v>
      </c>
      <c r="N11" s="11">
        <f>+M11/Q11</f>
        <v>0.11632020305418712</v>
      </c>
      <c r="O11" s="9">
        <f>SUM(O8:O10)</f>
        <v>28469508354.726997</v>
      </c>
      <c r="P11" s="11">
        <f>+O11/Q11</f>
        <v>4.2153408045370711E-2</v>
      </c>
      <c r="Q11" s="15">
        <f>+C11+E11+G11+I11+K11+M11+O11</f>
        <v>675378567827.41248</v>
      </c>
    </row>
    <row r="12" spans="2:19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6"/>
    </row>
    <row r="14" spans="2:19" x14ac:dyDescent="0.3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"/>
    </row>
    <row r="15" spans="2:19" x14ac:dyDescent="0.35">
      <c r="C15" s="24"/>
      <c r="F15" s="26"/>
      <c r="G15" s="25"/>
      <c r="K15" s="25"/>
    </row>
    <row r="16" spans="2:19" x14ac:dyDescent="0.35">
      <c r="C16" s="24"/>
      <c r="F16" s="26"/>
      <c r="G16" s="25"/>
      <c r="K16" s="25"/>
    </row>
    <row r="17" spans="3:17" x14ac:dyDescent="0.35">
      <c r="C17" s="24"/>
      <c r="F17" s="26"/>
      <c r="G17" s="25"/>
      <c r="K17" s="25"/>
      <c r="P17" s="25"/>
      <c r="Q17" s="25"/>
    </row>
    <row r="18" spans="3:17" x14ac:dyDescent="0.3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18"/>
  <sheetViews>
    <sheetView showGridLines="0" zoomScale="90" zoomScaleNormal="90" workbookViewId="0">
      <selection activeCell="E26" sqref="E26"/>
    </sheetView>
  </sheetViews>
  <sheetFormatPr baseColWidth="10" defaultColWidth="11.453125" defaultRowHeight="15.5" x14ac:dyDescent="0.35"/>
  <cols>
    <col min="1" max="1" width="11.453125" style="1" customWidth="1"/>
    <col min="2" max="2" width="24.54296875" style="1" customWidth="1"/>
    <col min="3" max="3" width="20.81640625" style="1" bestFit="1" customWidth="1"/>
    <col min="4" max="4" width="9.453125" style="1" customWidth="1"/>
    <col min="5" max="5" width="20.81640625" style="1" bestFit="1" customWidth="1"/>
    <col min="6" max="6" width="9" style="1" customWidth="1"/>
    <col min="7" max="7" width="20.81640625" style="1" bestFit="1" customWidth="1"/>
    <col min="8" max="8" width="9.26953125" style="1" customWidth="1"/>
    <col min="9" max="9" width="20.81640625" style="1" bestFit="1" customWidth="1"/>
    <col min="10" max="10" width="9" style="1" customWidth="1"/>
    <col min="11" max="11" width="20.81640625" style="1" bestFit="1" customWidth="1"/>
    <col min="12" max="12" width="9" style="1" customWidth="1"/>
    <col min="13" max="13" width="20.81640625" style="1" bestFit="1" customWidth="1"/>
    <col min="14" max="14" width="9" style="1" customWidth="1"/>
    <col min="15" max="15" width="20.81640625" style="1" bestFit="1" customWidth="1"/>
    <col min="16" max="16" width="9" style="1" customWidth="1"/>
    <col min="17" max="17" width="20.81640625" style="1" bestFit="1" customWidth="1"/>
    <col min="18" max="18" width="31.1796875" style="1" bestFit="1" customWidth="1"/>
    <col min="19" max="19" width="19.7265625" style="1" bestFit="1" customWidth="1"/>
    <col min="20" max="20" width="19.1796875" style="1" bestFit="1" customWidth="1"/>
    <col min="21" max="21" width="21.26953125" style="1" bestFit="1" customWidth="1"/>
    <col min="22" max="22" width="21.81640625" style="1" bestFit="1" customWidth="1"/>
    <col min="23" max="16384" width="11.453125" style="1"/>
  </cols>
  <sheetData>
    <row r="2" spans="2:19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6"/>
      <c r="S2" s="16"/>
    </row>
    <row r="3" spans="2:19" x14ac:dyDescent="0.3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6"/>
      <c r="S3" s="16"/>
    </row>
    <row r="4" spans="2:19" x14ac:dyDescent="0.35">
      <c r="B4" s="29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ht="16" thickBot="1" x14ac:dyDescent="0.4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" thickBot="1" x14ac:dyDescent="0.4">
      <c r="B6" s="30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32" t="s">
        <v>5</v>
      </c>
    </row>
    <row r="7" spans="2:19" ht="16.5" thickTop="1" thickBot="1" x14ac:dyDescent="0.4">
      <c r="B7" s="31"/>
      <c r="C7" s="34" t="s">
        <v>6</v>
      </c>
      <c r="D7" s="34"/>
      <c r="E7" s="35" t="s">
        <v>7</v>
      </c>
      <c r="F7" s="35"/>
      <c r="G7" s="36" t="s">
        <v>8</v>
      </c>
      <c r="H7" s="36"/>
      <c r="I7" s="35" t="s">
        <v>9</v>
      </c>
      <c r="J7" s="35"/>
      <c r="K7" s="35" t="s">
        <v>10</v>
      </c>
      <c r="L7" s="35"/>
      <c r="M7" s="35" t="s">
        <v>11</v>
      </c>
      <c r="N7" s="35"/>
      <c r="O7" s="36" t="s">
        <v>12</v>
      </c>
      <c r="P7" s="36"/>
      <c r="Q7" s="33"/>
    </row>
    <row r="8" spans="2:19" ht="16" thickBot="1" x14ac:dyDescent="0.4">
      <c r="B8" s="12" t="s">
        <v>13</v>
      </c>
      <c r="C8" s="17">
        <v>60477432986.320496</v>
      </c>
      <c r="D8" s="21">
        <f>+C8/Q8</f>
        <v>0.10012248660347477</v>
      </c>
      <c r="E8" s="18">
        <v>124073987815.04056</v>
      </c>
      <c r="F8" s="21">
        <f>+E8/Q8</f>
        <v>0.20540878753337596</v>
      </c>
      <c r="G8" s="18">
        <v>122960653972.43359</v>
      </c>
      <c r="H8" s="21">
        <f>+G8/Q8</f>
        <v>0.20356562476608681</v>
      </c>
      <c r="I8" s="18">
        <v>112013283549.85184</v>
      </c>
      <c r="J8" s="21">
        <f>+I8/Q8</f>
        <v>0.18544187356907185</v>
      </c>
      <c r="K8" s="18">
        <v>78858142530.2668</v>
      </c>
      <c r="L8" s="21">
        <f>+K8/Q8</f>
        <v>0.13055238837348526</v>
      </c>
      <c r="M8" s="18">
        <v>78012696601.261978</v>
      </c>
      <c r="N8" s="21">
        <f>+M8/Q8</f>
        <v>0.12915272333280978</v>
      </c>
      <c r="O8" s="18">
        <v>27638271103.675102</v>
      </c>
      <c r="P8" s="21">
        <f>+O8/Q8</f>
        <v>4.5756115821695593E-2</v>
      </c>
      <c r="Q8" s="20">
        <f>+C8+E8+G8+I8+K8+M8+O8</f>
        <v>604034468558.85034</v>
      </c>
    </row>
    <row r="9" spans="2:19" ht="36" customHeight="1" thickBot="1" x14ac:dyDescent="0.4">
      <c r="B9" s="13" t="s">
        <v>14</v>
      </c>
      <c r="C9" s="18">
        <v>7783862698.9150982</v>
      </c>
      <c r="D9" s="22">
        <f t="shared" ref="D9:D11" si="0">+C9/Q9</f>
        <v>0.19674554450448195</v>
      </c>
      <c r="E9" s="18">
        <v>12945309468.742001</v>
      </c>
      <c r="F9" s="22">
        <f t="shared" ref="F9:F11" si="1">+E9/Q9</f>
        <v>0.32720669142348285</v>
      </c>
      <c r="G9" s="18">
        <v>6701113096.0498009</v>
      </c>
      <c r="H9" s="22">
        <f t="shared" ref="H9:H11" si="2">+G9/Q9</f>
        <v>0.16937787777939498</v>
      </c>
      <c r="I9" s="18">
        <v>6487209598.3432999</v>
      </c>
      <c r="J9" s="22">
        <f t="shared" ref="J9:J11" si="3">+I9/Q9</f>
        <v>0.16397123563326044</v>
      </c>
      <c r="K9" s="18">
        <v>5645600294.7896996</v>
      </c>
      <c r="L9" s="22">
        <f t="shared" ref="L9:L10" si="4">+K9/Q9</f>
        <v>0.14269865065937987</v>
      </c>
      <c r="M9" s="18">
        <v>0</v>
      </c>
      <c r="N9" s="22">
        <f t="shared" ref="N9:N10" si="5">+M9/Q9</f>
        <v>0</v>
      </c>
      <c r="O9" s="18">
        <v>0</v>
      </c>
      <c r="P9" s="22">
        <f>+O9/Q9</f>
        <v>0</v>
      </c>
      <c r="Q9" s="20">
        <f t="shared" ref="Q9:Q10" si="6">+C9+E9+G9+I9+K9+M9+O9</f>
        <v>39563095156.839897</v>
      </c>
    </row>
    <row r="10" spans="2:19" ht="34.5" customHeight="1" thickBot="1" x14ac:dyDescent="0.4">
      <c r="B10" s="14" t="s">
        <v>15</v>
      </c>
      <c r="C10" s="19">
        <v>2852240343.4788003</v>
      </c>
      <c r="D10" s="23">
        <f t="shared" si="0"/>
        <v>6.7195242959592866E-2</v>
      </c>
      <c r="E10" s="19">
        <v>10442733660.688402</v>
      </c>
      <c r="F10" s="23">
        <f t="shared" si="1"/>
        <v>0.24601784597031148</v>
      </c>
      <c r="G10" s="19">
        <v>9365011211.4237995</v>
      </c>
      <c r="H10" s="23">
        <f t="shared" si="2"/>
        <v>0.22062804248235701</v>
      </c>
      <c r="I10" s="19">
        <v>11850737091.797001</v>
      </c>
      <c r="J10" s="23">
        <f t="shared" si="3"/>
        <v>0.27918865952310207</v>
      </c>
      <c r="K10" s="19">
        <v>5083936474.5179996</v>
      </c>
      <c r="L10" s="23">
        <f t="shared" si="4"/>
        <v>0.11977123434826421</v>
      </c>
      <c r="M10" s="19">
        <v>1787343332.4682</v>
      </c>
      <c r="N10" s="23">
        <f t="shared" si="5"/>
        <v>4.210759088097224E-2</v>
      </c>
      <c r="O10" s="19">
        <v>1065055413.1052999</v>
      </c>
      <c r="P10" s="23">
        <f>+O10/Q10</f>
        <v>2.5091383835400164E-2</v>
      </c>
      <c r="Q10" s="20">
        <f t="shared" si="6"/>
        <v>42447057527.4795</v>
      </c>
    </row>
    <row r="11" spans="2:19" ht="16" thickBot="1" x14ac:dyDescent="0.4">
      <c r="B11" s="8" t="s">
        <v>16</v>
      </c>
      <c r="C11" s="10">
        <f>SUM(C8:C10)</f>
        <v>71113536028.714401</v>
      </c>
      <c r="D11" s="11">
        <f t="shared" si="0"/>
        <v>0.10365730424334611</v>
      </c>
      <c r="E11" s="10">
        <f t="shared" ref="E11:G11" si="7">SUM(E8:E10)</f>
        <v>147462030944.47098</v>
      </c>
      <c r="F11" s="11">
        <f t="shared" si="1"/>
        <v>0.21494524755147493</v>
      </c>
      <c r="G11" s="10">
        <f t="shared" si="7"/>
        <v>139026778279.9072</v>
      </c>
      <c r="H11" s="11">
        <f t="shared" si="2"/>
        <v>0.20264976063507228</v>
      </c>
      <c r="I11" s="9">
        <f>SUM(I8:I10)</f>
        <v>130351230239.99213</v>
      </c>
      <c r="J11" s="11">
        <f t="shared" si="3"/>
        <v>0.19000401169793427</v>
      </c>
      <c r="K11" s="9">
        <f>SUM(K8:K10)</f>
        <v>89587679299.574509</v>
      </c>
      <c r="L11" s="11">
        <f>+K11/Q11</f>
        <v>0.13058579066946724</v>
      </c>
      <c r="M11" s="9">
        <f>SUM(M8:M10)</f>
        <v>79800039933.730179</v>
      </c>
      <c r="N11" s="11">
        <f>+M11/Q11</f>
        <v>0.11631902279056701</v>
      </c>
      <c r="O11" s="9">
        <f>SUM(O8:O10)</f>
        <v>28703326516.780403</v>
      </c>
      <c r="P11" s="11">
        <f>+O11/Q11</f>
        <v>4.1838862412138141E-2</v>
      </c>
      <c r="Q11" s="15">
        <f>+C11+E11+G11+I11+K11+M11+O11</f>
        <v>686044621243.1698</v>
      </c>
    </row>
    <row r="12" spans="2:19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6"/>
    </row>
    <row r="14" spans="2:19" x14ac:dyDescent="0.3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"/>
    </row>
    <row r="15" spans="2:19" x14ac:dyDescent="0.35">
      <c r="C15" s="24"/>
      <c r="F15" s="26"/>
      <c r="G15" s="25"/>
      <c r="K15" s="25"/>
    </row>
    <row r="16" spans="2:19" x14ac:dyDescent="0.35">
      <c r="C16" s="24"/>
      <c r="F16" s="26"/>
      <c r="G16" s="25"/>
      <c r="K16" s="25"/>
    </row>
    <row r="17" spans="3:17" x14ac:dyDescent="0.35">
      <c r="C17" s="24"/>
      <c r="F17" s="26"/>
      <c r="G17" s="25"/>
      <c r="K17" s="25"/>
      <c r="P17" s="25"/>
      <c r="Q17" s="25"/>
    </row>
    <row r="18" spans="3:17" x14ac:dyDescent="0.3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18"/>
  <sheetViews>
    <sheetView showGridLines="0" topLeftCell="G1" zoomScale="90" zoomScaleNormal="90" workbookViewId="0">
      <selection activeCell="I13" sqref="I13"/>
    </sheetView>
  </sheetViews>
  <sheetFormatPr baseColWidth="10" defaultColWidth="11.453125" defaultRowHeight="15.5" x14ac:dyDescent="0.35"/>
  <cols>
    <col min="1" max="1" width="11.453125" style="1" customWidth="1"/>
    <col min="2" max="2" width="24.54296875" style="1" customWidth="1"/>
    <col min="3" max="3" width="20.81640625" style="1" bestFit="1" customWidth="1"/>
    <col min="4" max="4" width="9.453125" style="1" customWidth="1"/>
    <col min="5" max="5" width="20.81640625" style="1" bestFit="1" customWidth="1"/>
    <col min="6" max="6" width="9" style="1" customWidth="1"/>
    <col min="7" max="7" width="20.81640625" style="1" bestFit="1" customWidth="1"/>
    <col min="8" max="8" width="9.26953125" style="1" customWidth="1"/>
    <col min="9" max="9" width="20.81640625" style="1" bestFit="1" customWidth="1"/>
    <col min="10" max="10" width="9" style="1" customWidth="1"/>
    <col min="11" max="11" width="20.81640625" style="1" bestFit="1" customWidth="1"/>
    <col min="12" max="12" width="9" style="1" customWidth="1"/>
    <col min="13" max="13" width="20.81640625" style="1" bestFit="1" customWidth="1"/>
    <col min="14" max="14" width="9" style="1" customWidth="1"/>
    <col min="15" max="15" width="20.81640625" style="1" bestFit="1" customWidth="1"/>
    <col min="16" max="16" width="9" style="1" customWidth="1"/>
    <col min="17" max="17" width="20.81640625" style="1" bestFit="1" customWidth="1"/>
    <col min="18" max="18" width="31.1796875" style="1" bestFit="1" customWidth="1"/>
    <col min="19" max="19" width="19.7265625" style="1" bestFit="1" customWidth="1"/>
    <col min="20" max="20" width="19.1796875" style="1" bestFit="1" customWidth="1"/>
    <col min="21" max="21" width="21.26953125" style="1" bestFit="1" customWidth="1"/>
    <col min="22" max="22" width="21.81640625" style="1" bestFit="1" customWidth="1"/>
    <col min="23" max="16384" width="11.453125" style="1"/>
  </cols>
  <sheetData>
    <row r="2" spans="2:19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6"/>
      <c r="S2" s="16"/>
    </row>
    <row r="3" spans="2:19" x14ac:dyDescent="0.3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6"/>
      <c r="S3" s="16"/>
    </row>
    <row r="4" spans="2:19" x14ac:dyDescent="0.35">
      <c r="B4" s="29" t="s">
        <v>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ht="16" thickBot="1" x14ac:dyDescent="0.4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" thickBot="1" x14ac:dyDescent="0.4">
      <c r="B6" s="30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32" t="s">
        <v>5</v>
      </c>
    </row>
    <row r="7" spans="2:19" ht="16.5" thickTop="1" thickBot="1" x14ac:dyDescent="0.4">
      <c r="B7" s="31"/>
      <c r="C7" s="34" t="s">
        <v>6</v>
      </c>
      <c r="D7" s="34"/>
      <c r="E7" s="35" t="s">
        <v>7</v>
      </c>
      <c r="F7" s="35"/>
      <c r="G7" s="36" t="s">
        <v>8</v>
      </c>
      <c r="H7" s="36"/>
      <c r="I7" s="35" t="s">
        <v>9</v>
      </c>
      <c r="J7" s="35"/>
      <c r="K7" s="35" t="s">
        <v>10</v>
      </c>
      <c r="L7" s="35"/>
      <c r="M7" s="35" t="s">
        <v>11</v>
      </c>
      <c r="N7" s="35"/>
      <c r="O7" s="36" t="s">
        <v>12</v>
      </c>
      <c r="P7" s="36"/>
      <c r="Q7" s="33"/>
    </row>
    <row r="8" spans="2:19" ht="16" thickBot="1" x14ac:dyDescent="0.4">
      <c r="B8" s="12" t="s">
        <v>13</v>
      </c>
      <c r="C8" s="17">
        <v>40892552363.672684</v>
      </c>
      <c r="D8" s="21">
        <f>+C8/Q8</f>
        <v>6.7008165177278034E-2</v>
      </c>
      <c r="E8" s="18">
        <v>136086796097.021</v>
      </c>
      <c r="F8" s="21">
        <f>+E8/Q8</f>
        <v>0.22299724483367367</v>
      </c>
      <c r="G8" s="18">
        <v>102959614113.8717</v>
      </c>
      <c r="H8" s="21">
        <f>+G8/Q8</f>
        <v>0.16871372488013339</v>
      </c>
      <c r="I8" s="18">
        <v>117666192992.37117</v>
      </c>
      <c r="J8" s="21">
        <f>+I8/Q8</f>
        <v>0.19281251083800391</v>
      </c>
      <c r="K8" s="18">
        <v>102304967095.54637</v>
      </c>
      <c r="L8" s="21">
        <f>+K8/Q8</f>
        <v>0.16764099419933279</v>
      </c>
      <c r="M8" s="18">
        <v>82220558948.658493</v>
      </c>
      <c r="N8" s="21">
        <f>+M8/Q8</f>
        <v>0.13472988298705973</v>
      </c>
      <c r="O8" s="18">
        <v>28131549200.381393</v>
      </c>
      <c r="P8" s="21">
        <f>+O8/Q8</f>
        <v>4.609747708451864E-2</v>
      </c>
      <c r="Q8" s="20">
        <f>+C8+E8+G8+I8+K8+M8+O8</f>
        <v>610262230811.52271</v>
      </c>
    </row>
    <row r="9" spans="2:19" ht="36" customHeight="1" thickBot="1" x14ac:dyDescent="0.4">
      <c r="B9" s="13" t="s">
        <v>14</v>
      </c>
      <c r="C9" s="18">
        <v>9522232396.8597984</v>
      </c>
      <c r="D9" s="22">
        <f t="shared" ref="D9:D11" si="0">+C9/Q9</f>
        <v>0.23799680982377383</v>
      </c>
      <c r="E9" s="18">
        <v>11588571897.906399</v>
      </c>
      <c r="F9" s="22">
        <f t="shared" ref="F9:F11" si="1">+E9/Q9</f>
        <v>0.28964249423535332</v>
      </c>
      <c r="G9" s="18">
        <v>6860086496.3274002</v>
      </c>
      <c r="H9" s="22">
        <f t="shared" ref="H9:H11" si="2">+G9/Q9</f>
        <v>0.17145965706313671</v>
      </c>
      <c r="I9" s="18">
        <v>6490178828.1293011</v>
      </c>
      <c r="J9" s="22">
        <f t="shared" ref="J9:J11" si="3">+I9/Q9</f>
        <v>0.16221425731952918</v>
      </c>
      <c r="K9" s="18">
        <v>5548846496.5039997</v>
      </c>
      <c r="L9" s="22">
        <f t="shared" ref="L9:L10" si="4">+K9/Q9</f>
        <v>0.13868678155820693</v>
      </c>
      <c r="M9" s="18">
        <v>0</v>
      </c>
      <c r="N9" s="22">
        <f t="shared" ref="N9:N10" si="5">+M9/Q9</f>
        <v>0</v>
      </c>
      <c r="O9" s="18">
        <v>0</v>
      </c>
      <c r="P9" s="22">
        <f>+O9/Q9</f>
        <v>0</v>
      </c>
      <c r="Q9" s="20">
        <f t="shared" ref="Q9:Q10" si="6">+C9+E9+G9+I9+K9+M9+O9</f>
        <v>40009916115.726898</v>
      </c>
    </row>
    <row r="10" spans="2:19" ht="34.5" customHeight="1" thickBot="1" x14ac:dyDescent="0.4">
      <c r="B10" s="14" t="s">
        <v>15</v>
      </c>
      <c r="C10" s="19">
        <v>2630501308.6724</v>
      </c>
      <c r="D10" s="23">
        <f t="shared" si="0"/>
        <v>6.1291784406125864E-2</v>
      </c>
      <c r="E10" s="19">
        <v>11605759133.585102</v>
      </c>
      <c r="F10" s="23">
        <f t="shared" si="1"/>
        <v>0.27041905827605633</v>
      </c>
      <c r="G10" s="19">
        <v>8046811180.1473999</v>
      </c>
      <c r="H10" s="23">
        <f t="shared" si="2"/>
        <v>0.18749407741572835</v>
      </c>
      <c r="I10" s="19">
        <v>12022002445.466902</v>
      </c>
      <c r="J10" s="23">
        <f t="shared" si="3"/>
        <v>0.28011770212323506</v>
      </c>
      <c r="K10" s="19">
        <v>5746588623.4876995</v>
      </c>
      <c r="L10" s="23">
        <f t="shared" si="4"/>
        <v>0.13389792653601323</v>
      </c>
      <c r="M10" s="19">
        <v>1797537058.4473</v>
      </c>
      <c r="N10" s="23">
        <f t="shared" si="5"/>
        <v>4.1883367814775176E-2</v>
      </c>
      <c r="O10" s="19">
        <v>1068482190.1155</v>
      </c>
      <c r="P10" s="23">
        <f>+O10/Q10</f>
        <v>2.4896083428065829E-2</v>
      </c>
      <c r="Q10" s="20">
        <f t="shared" si="6"/>
        <v>42917681939.92231</v>
      </c>
    </row>
    <row r="11" spans="2:19" ht="16" thickBot="1" x14ac:dyDescent="0.4">
      <c r="B11" s="8" t="s">
        <v>16</v>
      </c>
      <c r="C11" s="10">
        <f>SUM(C8:C10)</f>
        <v>53045286069.204887</v>
      </c>
      <c r="D11" s="11">
        <f t="shared" si="0"/>
        <v>7.6523462780596185E-2</v>
      </c>
      <c r="E11" s="10">
        <f t="shared" ref="E11:G11" si="7">SUM(E8:E10)</f>
        <v>159281127128.51251</v>
      </c>
      <c r="F11" s="11">
        <f t="shared" si="1"/>
        <v>0.22977995419929004</v>
      </c>
      <c r="G11" s="10">
        <f t="shared" si="7"/>
        <v>117866511790.3465</v>
      </c>
      <c r="H11" s="11">
        <f t="shared" si="2"/>
        <v>0.17003497004993112</v>
      </c>
      <c r="I11" s="9">
        <f>SUM(I8:I10)</f>
        <v>136178374265.96738</v>
      </c>
      <c r="J11" s="11">
        <f t="shared" si="3"/>
        <v>0.1964517778463562</v>
      </c>
      <c r="K11" s="9">
        <f>SUM(K8:K10)</f>
        <v>113600402215.53807</v>
      </c>
      <c r="L11" s="11">
        <f>+K11/Q11</f>
        <v>0.16388065358833473</v>
      </c>
      <c r="M11" s="9">
        <f>SUM(M8:M10)</f>
        <v>84018096007.105789</v>
      </c>
      <c r="N11" s="11">
        <f>+M11/Q11</f>
        <v>0.12120503289035592</v>
      </c>
      <c r="O11" s="9">
        <f>SUM(O8:O10)</f>
        <v>29200031390.496895</v>
      </c>
      <c r="P11" s="11">
        <f>+O11/Q11</f>
        <v>4.212414864513564E-2</v>
      </c>
      <c r="Q11" s="15">
        <f>+C11+E11+G11+I11+K11+M11+O11</f>
        <v>693189828867.17212</v>
      </c>
    </row>
    <row r="12" spans="2:19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6"/>
    </row>
    <row r="14" spans="2:19" x14ac:dyDescent="0.3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"/>
    </row>
    <row r="15" spans="2:19" x14ac:dyDescent="0.35">
      <c r="C15" s="24"/>
      <c r="F15" s="26"/>
      <c r="G15" s="25"/>
      <c r="K15" s="25"/>
    </row>
    <row r="16" spans="2:19" x14ac:dyDescent="0.35">
      <c r="C16" s="24"/>
      <c r="F16" s="26"/>
      <c r="G16" s="25"/>
      <c r="K16" s="25"/>
    </row>
    <row r="17" spans="3:17" x14ac:dyDescent="0.35">
      <c r="C17" s="24"/>
      <c r="F17" s="26"/>
      <c r="G17" s="25"/>
      <c r="K17" s="25"/>
      <c r="P17" s="25"/>
      <c r="Q17" s="25"/>
    </row>
    <row r="18" spans="3:17" x14ac:dyDescent="0.3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18"/>
  <sheetViews>
    <sheetView showGridLines="0" zoomScale="90" zoomScaleNormal="90" workbookViewId="0">
      <selection activeCell="K11" sqref="K11"/>
    </sheetView>
  </sheetViews>
  <sheetFormatPr baseColWidth="10" defaultColWidth="11.453125" defaultRowHeight="15.5" x14ac:dyDescent="0.35"/>
  <cols>
    <col min="1" max="1" width="11.453125" style="1" customWidth="1"/>
    <col min="2" max="2" width="24.54296875" style="1" customWidth="1"/>
    <col min="3" max="3" width="20.81640625" style="1" bestFit="1" customWidth="1"/>
    <col min="4" max="4" width="9.453125" style="1" customWidth="1"/>
    <col min="5" max="5" width="20.81640625" style="1" bestFit="1" customWidth="1"/>
    <col min="6" max="6" width="9" style="1" customWidth="1"/>
    <col min="7" max="7" width="20.81640625" style="1" bestFit="1" customWidth="1"/>
    <col min="8" max="8" width="9.26953125" style="1" customWidth="1"/>
    <col min="9" max="9" width="20.81640625" style="1" bestFit="1" customWidth="1"/>
    <col min="10" max="10" width="9" style="1" customWidth="1"/>
    <col min="11" max="11" width="20.81640625" style="1" bestFit="1" customWidth="1"/>
    <col min="12" max="12" width="9" style="1" customWidth="1"/>
    <col min="13" max="13" width="20.81640625" style="1" bestFit="1" customWidth="1"/>
    <col min="14" max="14" width="9" style="1" customWidth="1"/>
    <col min="15" max="15" width="20.81640625" style="1" bestFit="1" customWidth="1"/>
    <col min="16" max="16" width="9" style="1" customWidth="1"/>
    <col min="17" max="17" width="20.81640625" style="1" bestFit="1" customWidth="1"/>
    <col min="18" max="18" width="31.1796875" style="1" bestFit="1" customWidth="1"/>
    <col min="19" max="19" width="19.7265625" style="1" bestFit="1" customWidth="1"/>
    <col min="20" max="20" width="19.1796875" style="1" bestFit="1" customWidth="1"/>
    <col min="21" max="21" width="21.26953125" style="1" bestFit="1" customWidth="1"/>
    <col min="22" max="22" width="21.81640625" style="1" bestFit="1" customWidth="1"/>
    <col min="23" max="16384" width="11.453125" style="1"/>
  </cols>
  <sheetData>
    <row r="2" spans="2:19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6"/>
      <c r="S2" s="16"/>
    </row>
    <row r="3" spans="2:19" x14ac:dyDescent="0.3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6"/>
      <c r="S3" s="16"/>
    </row>
    <row r="4" spans="2:19" x14ac:dyDescent="0.35">
      <c r="B4" s="29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ht="16" thickBot="1" x14ac:dyDescent="0.4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" thickBot="1" x14ac:dyDescent="0.4">
      <c r="B6" s="30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32" t="s">
        <v>5</v>
      </c>
    </row>
    <row r="7" spans="2:19" ht="16.5" thickTop="1" thickBot="1" x14ac:dyDescent="0.4">
      <c r="B7" s="31"/>
      <c r="C7" s="34" t="s">
        <v>6</v>
      </c>
      <c r="D7" s="34"/>
      <c r="E7" s="35" t="s">
        <v>7</v>
      </c>
      <c r="F7" s="35"/>
      <c r="G7" s="36" t="s">
        <v>8</v>
      </c>
      <c r="H7" s="36"/>
      <c r="I7" s="35" t="s">
        <v>9</v>
      </c>
      <c r="J7" s="35"/>
      <c r="K7" s="35" t="s">
        <v>10</v>
      </c>
      <c r="L7" s="35"/>
      <c r="M7" s="35" t="s">
        <v>11</v>
      </c>
      <c r="N7" s="35"/>
      <c r="O7" s="36" t="s">
        <v>12</v>
      </c>
      <c r="P7" s="36"/>
      <c r="Q7" s="33"/>
    </row>
    <row r="8" spans="2:19" ht="16" thickBot="1" x14ac:dyDescent="0.4">
      <c r="B8" s="12" t="s">
        <v>13</v>
      </c>
      <c r="C8" s="17">
        <v>45708852856.12912</v>
      </c>
      <c r="D8" s="21">
        <f>+C8/Q8</f>
        <v>7.4045025286756203E-2</v>
      </c>
      <c r="E8" s="18">
        <v>134840162875.9758</v>
      </c>
      <c r="F8" s="21">
        <f>+E8/Q8</f>
        <v>0.21843128072471768</v>
      </c>
      <c r="G8" s="18">
        <v>100379532428.71562</v>
      </c>
      <c r="H8" s="21">
        <f>+G8/Q8</f>
        <v>0.16260755964170673</v>
      </c>
      <c r="I8" s="18">
        <v>119189655984.34746</v>
      </c>
      <c r="J8" s="21">
        <f>+I8/Q8</f>
        <v>0.19307859506033037</v>
      </c>
      <c r="K8" s="18">
        <v>103106505243.23015</v>
      </c>
      <c r="L8" s="21">
        <f>+K8/Q8</f>
        <v>0.16702505774962412</v>
      </c>
      <c r="M8" s="18">
        <v>84785650610.004715</v>
      </c>
      <c r="N8" s="21">
        <f>+M8/Q8</f>
        <v>0.13734660248709482</v>
      </c>
      <c r="O8" s="18">
        <v>29301237629.002701</v>
      </c>
      <c r="P8" s="21">
        <f>+O8/Q8</f>
        <v>4.7465879049769968E-2</v>
      </c>
      <c r="Q8" s="20">
        <f>+C8+E8+G8+I8+K8+M8+O8</f>
        <v>617311597627.40564</v>
      </c>
    </row>
    <row r="9" spans="2:19" ht="36" customHeight="1" thickBot="1" x14ac:dyDescent="0.4">
      <c r="B9" s="13" t="s">
        <v>14</v>
      </c>
      <c r="C9" s="18">
        <v>9142055402.1531963</v>
      </c>
      <c r="D9" s="22">
        <f t="shared" ref="D9:D11" si="0">+C9/Q9</f>
        <v>0.22707628011331174</v>
      </c>
      <c r="E9" s="18">
        <v>11511700282.2495</v>
      </c>
      <c r="F9" s="22">
        <f t="shared" ref="F9:F11" si="1">+E9/Q9</f>
        <v>0.28593505102330741</v>
      </c>
      <c r="G9" s="18">
        <v>6970637894.3572998</v>
      </c>
      <c r="H9" s="22">
        <f t="shared" ref="H9:H11" si="2">+G9/Q9</f>
        <v>0.17314120878054803</v>
      </c>
      <c r="I9" s="18">
        <v>7515319140.9499989</v>
      </c>
      <c r="J9" s="22">
        <f t="shared" ref="J9:J11" si="3">+I9/Q9</f>
        <v>0.18667035358256059</v>
      </c>
      <c r="K9" s="18">
        <v>5120130349.7259007</v>
      </c>
      <c r="L9" s="22">
        <f t="shared" ref="L9:L10" si="4">+K9/Q9</f>
        <v>0.12717710650027236</v>
      </c>
      <c r="M9" s="18">
        <v>0</v>
      </c>
      <c r="N9" s="22">
        <f t="shared" ref="N9:N10" si="5">+M9/Q9</f>
        <v>0</v>
      </c>
      <c r="O9" s="18">
        <v>0</v>
      </c>
      <c r="P9" s="22">
        <f>+O9/Q9</f>
        <v>0</v>
      </c>
      <c r="Q9" s="20">
        <f t="shared" ref="Q9:Q10" si="6">+C9+E9+G9+I9+K9+M9+O9</f>
        <v>40259843069.43589</v>
      </c>
    </row>
    <row r="10" spans="2:19" ht="34.5" customHeight="1" thickBot="1" x14ac:dyDescent="0.4">
      <c r="B10" s="14" t="s">
        <v>15</v>
      </c>
      <c r="C10" s="19">
        <v>3343845746.2530994</v>
      </c>
      <c r="D10" s="23">
        <f t="shared" si="0"/>
        <v>7.7053059966804824E-2</v>
      </c>
      <c r="E10" s="19">
        <v>11516311292.275997</v>
      </c>
      <c r="F10" s="23">
        <f t="shared" si="1"/>
        <v>0.26537319360334161</v>
      </c>
      <c r="G10" s="19">
        <v>8064511534.3346004</v>
      </c>
      <c r="H10" s="23">
        <f t="shared" si="2"/>
        <v>0.18583252279336424</v>
      </c>
      <c r="I10" s="19">
        <v>12089886575.355602</v>
      </c>
      <c r="J10" s="23">
        <f t="shared" si="3"/>
        <v>0.27859022992510757</v>
      </c>
      <c r="K10" s="19">
        <v>5521574502.4998989</v>
      </c>
      <c r="L10" s="23">
        <f t="shared" si="4"/>
        <v>0.12723499932048066</v>
      </c>
      <c r="M10" s="19">
        <v>2803824224.9587002</v>
      </c>
      <c r="N10" s="23">
        <f t="shared" si="5"/>
        <v>6.4609211230573976E-2</v>
      </c>
      <c r="O10" s="19">
        <v>56710029.605800003</v>
      </c>
      <c r="P10" s="23">
        <f>+O10/Q10</f>
        <v>1.3067831603271087E-3</v>
      </c>
      <c r="Q10" s="20">
        <f t="shared" si="6"/>
        <v>43396663905.283699</v>
      </c>
    </row>
    <row r="11" spans="2:19" ht="16" thickBot="1" x14ac:dyDescent="0.4">
      <c r="B11" s="8" t="s">
        <v>16</v>
      </c>
      <c r="C11" s="10">
        <f>SUM(C8:C10)</f>
        <v>58194754004.535416</v>
      </c>
      <c r="D11" s="11">
        <f t="shared" si="0"/>
        <v>8.302054490420388E-2</v>
      </c>
      <c r="E11" s="10">
        <f t="shared" ref="E11:G11" si="7">SUM(E8:E10)</f>
        <v>157868174450.50131</v>
      </c>
      <c r="F11" s="11">
        <f t="shared" si="1"/>
        <v>0.22521449037985616</v>
      </c>
      <c r="G11" s="10">
        <f t="shared" si="7"/>
        <v>115414681857.40752</v>
      </c>
      <c r="H11" s="11">
        <f t="shared" si="2"/>
        <v>0.16465040434745284</v>
      </c>
      <c r="I11" s="9">
        <f>SUM(I8:I10)</f>
        <v>138794861700.65305</v>
      </c>
      <c r="J11" s="11">
        <f t="shared" si="3"/>
        <v>0.19800453228814752</v>
      </c>
      <c r="K11" s="9">
        <f>SUM(K8:K10)</f>
        <v>113748210095.45595</v>
      </c>
      <c r="L11" s="11">
        <f>+K11/Q11</f>
        <v>0.16227301834228292</v>
      </c>
      <c r="M11" s="9">
        <f>SUM(M8:M10)</f>
        <v>87589474834.963409</v>
      </c>
      <c r="N11" s="11">
        <f>+M11/Q11</f>
        <v>0.12495500759578763</v>
      </c>
      <c r="O11" s="9">
        <f>SUM(O8:O10)</f>
        <v>29357947658.608501</v>
      </c>
      <c r="P11" s="11">
        <f>+O11/Q11</f>
        <v>4.188200214226908E-2</v>
      </c>
      <c r="Q11" s="15">
        <f>+C11+E11+G11+I11+K11+M11+O11</f>
        <v>700968104602.12512</v>
      </c>
    </row>
    <row r="12" spans="2:19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6"/>
    </row>
    <row r="14" spans="2:19" x14ac:dyDescent="0.3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7"/>
    </row>
    <row r="15" spans="2:19" x14ac:dyDescent="0.35">
      <c r="C15" s="24"/>
      <c r="F15" s="26"/>
      <c r="G15" s="25"/>
      <c r="K15" s="25"/>
      <c r="Q15" s="24"/>
    </row>
    <row r="16" spans="2:19" x14ac:dyDescent="0.35">
      <c r="C16" s="24"/>
      <c r="F16" s="26"/>
      <c r="G16" s="25"/>
      <c r="K16" s="25"/>
    </row>
    <row r="17" spans="3:17" x14ac:dyDescent="0.35">
      <c r="C17" s="24"/>
      <c r="F17" s="26"/>
      <c r="G17" s="25"/>
      <c r="K17" s="25"/>
      <c r="P17" s="25"/>
      <c r="Q17" s="25"/>
    </row>
    <row r="18" spans="3:17" x14ac:dyDescent="0.3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18"/>
  <sheetViews>
    <sheetView showGridLines="0" topLeftCell="D1" zoomScale="90" zoomScaleNormal="90" workbookViewId="0">
      <selection activeCell="Q13" sqref="Q13"/>
    </sheetView>
  </sheetViews>
  <sheetFormatPr baseColWidth="10" defaultColWidth="11.453125" defaultRowHeight="15.5" x14ac:dyDescent="0.35"/>
  <cols>
    <col min="1" max="1" width="11.453125" style="1" customWidth="1"/>
    <col min="2" max="2" width="24.54296875" style="1" customWidth="1"/>
    <col min="3" max="3" width="20.81640625" style="1" bestFit="1" customWidth="1"/>
    <col min="4" max="4" width="9.453125" style="1" customWidth="1"/>
    <col min="5" max="5" width="20.81640625" style="1" bestFit="1" customWidth="1"/>
    <col min="6" max="6" width="9" style="1" customWidth="1"/>
    <col min="7" max="7" width="20.81640625" style="1" bestFit="1" customWidth="1"/>
    <col min="8" max="8" width="9.26953125" style="1" customWidth="1"/>
    <col min="9" max="9" width="20.81640625" style="1" bestFit="1" customWidth="1"/>
    <col min="10" max="10" width="9" style="1" customWidth="1"/>
    <col min="11" max="11" width="20.81640625" style="1" bestFit="1" customWidth="1"/>
    <col min="12" max="12" width="9" style="1" customWidth="1"/>
    <col min="13" max="13" width="20.81640625" style="1" bestFit="1" customWidth="1"/>
    <col min="14" max="14" width="9" style="1" customWidth="1"/>
    <col min="15" max="15" width="20.81640625" style="1" bestFit="1" customWidth="1"/>
    <col min="16" max="16" width="9" style="1" customWidth="1"/>
    <col min="17" max="17" width="20.81640625" style="1" bestFit="1" customWidth="1"/>
    <col min="18" max="18" width="31.1796875" style="1" bestFit="1" customWidth="1"/>
    <col min="19" max="19" width="19.7265625" style="1" bestFit="1" customWidth="1"/>
    <col min="20" max="20" width="19.1796875" style="1" bestFit="1" customWidth="1"/>
    <col min="21" max="21" width="21.26953125" style="1" bestFit="1" customWidth="1"/>
    <col min="22" max="22" width="21.81640625" style="1" bestFit="1" customWidth="1"/>
    <col min="23" max="16384" width="11.453125" style="1"/>
  </cols>
  <sheetData>
    <row r="2" spans="2:19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6"/>
      <c r="S2" s="16"/>
    </row>
    <row r="3" spans="2:19" x14ac:dyDescent="0.3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6"/>
      <c r="S3" s="16"/>
    </row>
    <row r="4" spans="2:19" x14ac:dyDescent="0.35">
      <c r="B4" s="29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</row>
    <row r="5" spans="2:19" ht="16" thickBot="1" x14ac:dyDescent="0.4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" thickBot="1" x14ac:dyDescent="0.4">
      <c r="B6" s="30" t="s">
        <v>3</v>
      </c>
      <c r="C6" s="37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32" t="s">
        <v>5</v>
      </c>
    </row>
    <row r="7" spans="2:19" ht="16.5" thickTop="1" thickBot="1" x14ac:dyDescent="0.4">
      <c r="B7" s="31"/>
      <c r="C7" s="34" t="s">
        <v>6</v>
      </c>
      <c r="D7" s="34"/>
      <c r="E7" s="35" t="s">
        <v>7</v>
      </c>
      <c r="F7" s="35"/>
      <c r="G7" s="36" t="s">
        <v>8</v>
      </c>
      <c r="H7" s="36"/>
      <c r="I7" s="35" t="s">
        <v>9</v>
      </c>
      <c r="J7" s="35"/>
      <c r="K7" s="35" t="s">
        <v>10</v>
      </c>
      <c r="L7" s="35"/>
      <c r="M7" s="35" t="s">
        <v>11</v>
      </c>
      <c r="N7" s="35"/>
      <c r="O7" s="36" t="s">
        <v>12</v>
      </c>
      <c r="P7" s="36"/>
      <c r="Q7" s="33"/>
    </row>
    <row r="8" spans="2:19" ht="16" thickBot="1" x14ac:dyDescent="0.4">
      <c r="B8" s="12" t="s">
        <v>13</v>
      </c>
      <c r="C8" s="17">
        <v>50081977448.772026</v>
      </c>
      <c r="D8" s="21">
        <f>+C8/Q8</f>
        <v>8.0273254221655474E-2</v>
      </c>
      <c r="E8" s="18">
        <v>134758852014.7765</v>
      </c>
      <c r="F8" s="21">
        <f>+E8/Q8</f>
        <v>0.21599649489610642</v>
      </c>
      <c r="G8" s="18">
        <v>96158335537.083954</v>
      </c>
      <c r="H8" s="21">
        <f>+G8/Q8</f>
        <v>0.15412615290590631</v>
      </c>
      <c r="I8" s="18">
        <v>119487551406.26595</v>
      </c>
      <c r="J8" s="21">
        <f>+I8/Q8</f>
        <v>0.19151908688448752</v>
      </c>
      <c r="K8" s="18">
        <v>104545322839.71059</v>
      </c>
      <c r="L8" s="21">
        <f>+K8/Q8</f>
        <v>0.16756912776819485</v>
      </c>
      <c r="M8" s="18">
        <v>84021362383.11731</v>
      </c>
      <c r="N8" s="21">
        <f>+M8/Q8</f>
        <v>0.13467256139254524</v>
      </c>
      <c r="O8" s="18">
        <v>34840296643.456589</v>
      </c>
      <c r="P8" s="21">
        <f>+O8/Q8</f>
        <v>5.5843321931104278E-2</v>
      </c>
      <c r="Q8" s="20">
        <f>+C8+E8+G8+I8+K8+M8+O8</f>
        <v>623893698273.18286</v>
      </c>
    </row>
    <row r="9" spans="2:19" ht="36" customHeight="1" thickBot="1" x14ac:dyDescent="0.4">
      <c r="B9" s="13" t="s">
        <v>14</v>
      </c>
      <c r="C9" s="18">
        <v>8130088042.3082018</v>
      </c>
      <c r="D9" s="22">
        <f t="shared" ref="D9:D11" si="0">+C9/Q9</f>
        <v>0.20109665486388109</v>
      </c>
      <c r="E9" s="18">
        <v>12458247287.621803</v>
      </c>
      <c r="F9" s="22">
        <f t="shared" ref="F9:F11" si="1">+E9/Q9</f>
        <v>0.30815310264419782</v>
      </c>
      <c r="G9" s="18">
        <v>5674899090.7169991</v>
      </c>
      <c r="H9" s="22">
        <f t="shared" ref="H9:H11" si="2">+G9/Q9</f>
        <v>0.14036788013789719</v>
      </c>
      <c r="I9" s="18">
        <v>8212084834.4178028</v>
      </c>
      <c r="J9" s="22">
        <f t="shared" ref="J9:J11" si="3">+I9/Q9</f>
        <v>0.20312483469625206</v>
      </c>
      <c r="K9" s="18">
        <v>5790600810.6494999</v>
      </c>
      <c r="L9" s="22">
        <f t="shared" ref="L9:L10" si="4">+K9/Q9</f>
        <v>0.14322974691219817</v>
      </c>
      <c r="M9" s="18">
        <v>0</v>
      </c>
      <c r="N9" s="22">
        <f t="shared" ref="N9:N10" si="5">+M9/Q9</f>
        <v>0</v>
      </c>
      <c r="O9" s="18">
        <v>162838174.0054</v>
      </c>
      <c r="P9" s="22">
        <f>+O9/Q9</f>
        <v>4.0277807455737719E-3</v>
      </c>
      <c r="Q9" s="20">
        <f t="shared" ref="Q9:Q10" si="6">+C9+E9+G9+I9+K9+M9+O9</f>
        <v>40428758239.719704</v>
      </c>
    </row>
    <row r="10" spans="2:19" ht="34.5" customHeight="1" thickBot="1" x14ac:dyDescent="0.4">
      <c r="B10" s="14" t="s">
        <v>15</v>
      </c>
      <c r="C10" s="19">
        <v>3526744531.8699002</v>
      </c>
      <c r="D10" s="23">
        <f t="shared" si="0"/>
        <v>8.0296548134549617E-2</v>
      </c>
      <c r="E10" s="19">
        <v>12455113631.4813</v>
      </c>
      <c r="F10" s="23">
        <f t="shared" si="1"/>
        <v>0.28357671563504577</v>
      </c>
      <c r="G10" s="19">
        <v>7190477352.8654995</v>
      </c>
      <c r="H10" s="23">
        <f t="shared" si="2"/>
        <v>0.16371203121101272</v>
      </c>
      <c r="I10" s="19">
        <v>12227550995.463802</v>
      </c>
      <c r="J10" s="23">
        <f t="shared" si="3"/>
        <v>0.27839559350060078</v>
      </c>
      <c r="K10" s="19">
        <v>5697192142.5391006</v>
      </c>
      <c r="L10" s="23">
        <f t="shared" si="4"/>
        <v>0.12971307078560018</v>
      </c>
      <c r="M10" s="19">
        <v>2766133387.3889999</v>
      </c>
      <c r="N10" s="23">
        <f t="shared" si="5"/>
        <v>6.2979033689548561E-2</v>
      </c>
      <c r="O10" s="19">
        <v>58284134.793399997</v>
      </c>
      <c r="P10" s="23">
        <f>+O10/Q10</f>
        <v>1.3270070436424411E-3</v>
      </c>
      <c r="Q10" s="20">
        <f t="shared" si="6"/>
        <v>43921496176.402</v>
      </c>
    </row>
    <row r="11" spans="2:19" ht="16" thickBot="1" x14ac:dyDescent="0.4">
      <c r="B11" s="8" t="s">
        <v>16</v>
      </c>
      <c r="C11" s="10">
        <f>SUM(C8:C10)</f>
        <v>61738810022.950134</v>
      </c>
      <c r="D11" s="11">
        <f t="shared" si="0"/>
        <v>8.7171672682158377E-2</v>
      </c>
      <c r="E11" s="10">
        <f t="shared" ref="E11:G11" si="7">SUM(E8:E10)</f>
        <v>159672212933.87961</v>
      </c>
      <c r="F11" s="11">
        <f t="shared" si="1"/>
        <v>0.22544804276489919</v>
      </c>
      <c r="G11" s="10">
        <f t="shared" si="7"/>
        <v>109023711980.66644</v>
      </c>
      <c r="H11" s="11">
        <f t="shared" si="2"/>
        <v>0.15393525291206178</v>
      </c>
      <c r="I11" s="9">
        <f>SUM(I8:I10)</f>
        <v>139927187236.14755</v>
      </c>
      <c r="J11" s="11">
        <f t="shared" si="3"/>
        <v>0.19756919449128199</v>
      </c>
      <c r="K11" s="9">
        <f>SUM(K8:K10)</f>
        <v>116033115792.8992</v>
      </c>
      <c r="L11" s="11">
        <f>+K11/Q11</f>
        <v>0.16383213065541144</v>
      </c>
      <c r="M11" s="9">
        <f>SUM(M8:M10)</f>
        <v>86787495770.506317</v>
      </c>
      <c r="N11" s="11">
        <f>+M11/Q11</f>
        <v>0.12253898595386752</v>
      </c>
      <c r="O11" s="9">
        <f>SUM(O8:O10)</f>
        <v>35061418952.255394</v>
      </c>
      <c r="P11" s="11">
        <f>+O11/Q11</f>
        <v>4.9504720540319638E-2</v>
      </c>
      <c r="Q11" s="15">
        <f>+C11+E11+G11+I11+K11+M11+O11</f>
        <v>708243952689.30469</v>
      </c>
    </row>
    <row r="12" spans="2:19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28"/>
    </row>
    <row r="14" spans="2:19" x14ac:dyDescent="0.3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7"/>
    </row>
    <row r="15" spans="2:19" x14ac:dyDescent="0.35">
      <c r="C15" s="24"/>
      <c r="F15" s="26"/>
      <c r="G15" s="25"/>
      <c r="K15" s="25"/>
      <c r="Q15" s="24"/>
    </row>
    <row r="16" spans="2:19" x14ac:dyDescent="0.35">
      <c r="C16" s="24"/>
      <c r="F16" s="26"/>
      <c r="G16" s="25"/>
      <c r="K16" s="25"/>
    </row>
    <row r="17" spans="3:17" x14ac:dyDescent="0.35">
      <c r="C17" s="24"/>
      <c r="F17" s="26"/>
      <c r="G17" s="25"/>
      <c r="K17" s="25"/>
      <c r="P17" s="25"/>
      <c r="Q17" s="25"/>
    </row>
    <row r="18" spans="3:17" x14ac:dyDescent="0.3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7" ma:contentTypeDescription="Crear nuevo documento." ma:contentTypeScope="" ma:versionID="a516bec4670321183b143bbda4ddb767">
  <xsd:schema xmlns:xsd="http://www.w3.org/2001/XMLSchema" xmlns:xs="http://www.w3.org/2001/XMLSchema" xmlns:p="http://schemas.microsoft.com/office/2006/metadata/properties" xmlns:ns2="3d356bbc-c7e3-4705-a35e-a22d7fa248ea" targetNamespace="http://schemas.microsoft.com/office/2006/metadata/properties" ma:root="true" ma:fieldsID="3c4e604bddbf3ec1c38a737d85566936" ns2:_="">
    <xsd:import namespace="3d356bbc-c7e3-4705-a35e-a22d7fa248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68F5A7-6073-45E1-8F01-61D97209A915}">
  <ds:schemaRefs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3d356bbc-c7e3-4705-a35e-a22d7fa248ea"/>
  </ds:schemaRefs>
</ds:datastoreItem>
</file>

<file path=customXml/itemProps2.xml><?xml version="1.0" encoding="utf-8"?>
<ds:datastoreItem xmlns:ds="http://schemas.openxmlformats.org/officeDocument/2006/customXml" ds:itemID="{FDCEDE6E-C29C-4B0C-963A-D596AB7E23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2712DB-85D6-44E0-95AC-5913F7F84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</cp:lastModifiedBy>
  <cp:revision/>
  <dcterms:created xsi:type="dcterms:W3CDTF">2017-07-07T13:58:58Z</dcterms:created>
  <dcterms:modified xsi:type="dcterms:W3CDTF">2021-01-15T21:34:29Z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</Properties>
</file>