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05" yWindow="-105" windowWidth="19425" windowHeight="10425" firstSheet="8" activeTab="11"/>
  </bookViews>
  <sheets>
    <sheet name="Enero 2020" sheetId="38" r:id="rId1"/>
    <sheet name="Febrero 2020" sheetId="39" r:id="rId2"/>
    <sheet name="Marzo 2020" sheetId="40" r:id="rId3"/>
    <sheet name="Abril 2020" sheetId="41" r:id="rId4"/>
    <sheet name="Mayo 2020" sheetId="42" r:id="rId5"/>
    <sheet name="Junio 2020" sheetId="43" r:id="rId6"/>
    <sheet name="Julio 2020" sheetId="44" r:id="rId7"/>
    <sheet name="Agosto 2020" sheetId="45" r:id="rId8"/>
    <sheet name="Septiembre 2020" sheetId="46" r:id="rId9"/>
    <sheet name="Octubre 2020" sheetId="47" r:id="rId10"/>
    <sheet name="Noviembre 2020" sheetId="48" r:id="rId11"/>
    <sheet name="Diciembre 2020" sheetId="49" r:id="rId12"/>
  </sheets>
  <definedNames>
    <definedName name="_xlnm.Print_Area" localSheetId="3">'Abril 2020'!$B$1:$L$52</definedName>
    <definedName name="_xlnm.Print_Area" localSheetId="7">'Agosto 2020'!$B$1:$N$54</definedName>
    <definedName name="_xlnm.Print_Area" localSheetId="11">'Diciembre 2020'!$B$1:$N$56</definedName>
    <definedName name="_xlnm.Print_Area" localSheetId="0">'Enero 2020'!$B$1:$L$52</definedName>
    <definedName name="_xlnm.Print_Area" localSheetId="1">'Febrero 2020'!$B$1:$L$52</definedName>
    <definedName name="_xlnm.Print_Area" localSheetId="6">'Julio 2020'!$B$1:$L$52</definedName>
    <definedName name="_xlnm.Print_Area" localSheetId="5">'Junio 2020'!$B$1:$L$52</definedName>
    <definedName name="_xlnm.Print_Area" localSheetId="2">'Marzo 2020'!$B$1:$L$52</definedName>
    <definedName name="_xlnm.Print_Area" localSheetId="4">'Mayo 2020'!$B$1:$L$52</definedName>
    <definedName name="_xlnm.Print_Area" localSheetId="10">'Noviembre 2020'!$B$1:$N$56</definedName>
    <definedName name="_xlnm.Print_Area" localSheetId="9">'Octubre 2020'!$B$1:$N$56</definedName>
    <definedName name="_xlnm.Print_Area" localSheetId="8">'Septiembre 2020'!$B$1:$N$54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49" l="1"/>
  <c r="M8" i="49" s="1"/>
  <c r="M7" i="49" s="1"/>
  <c r="L8" i="49"/>
  <c r="L7" i="49" s="1"/>
  <c r="K8" i="49"/>
  <c r="K7" i="49" s="1"/>
  <c r="J8" i="49"/>
  <c r="J7" i="49" s="1"/>
  <c r="I8" i="49"/>
  <c r="I7" i="49" s="1"/>
  <c r="H8" i="49"/>
  <c r="H7" i="49" s="1"/>
  <c r="G8" i="49"/>
  <c r="G7" i="49" s="1"/>
  <c r="F8" i="49"/>
  <c r="F7" i="49" s="1"/>
  <c r="E8" i="49"/>
  <c r="E7" i="49" s="1"/>
  <c r="D8" i="49"/>
  <c r="D7" i="49" s="1"/>
  <c r="E21" i="49"/>
  <c r="M50" i="49"/>
  <c r="F49" i="49"/>
  <c r="M49" i="49" s="1"/>
  <c r="M48" i="49"/>
  <c r="M47" i="49" s="1"/>
  <c r="L47" i="49"/>
  <c r="K47" i="49"/>
  <c r="J47" i="49"/>
  <c r="I47" i="49"/>
  <c r="H47" i="49"/>
  <c r="G47" i="49"/>
  <c r="F47" i="49"/>
  <c r="E47" i="49"/>
  <c r="D47" i="49"/>
  <c r="M46" i="49"/>
  <c r="M45" i="49" s="1"/>
  <c r="L45" i="49"/>
  <c r="K45" i="49"/>
  <c r="J45" i="49"/>
  <c r="I45" i="49"/>
  <c r="H45" i="49"/>
  <c r="G45" i="49"/>
  <c r="F45" i="49"/>
  <c r="E45" i="49"/>
  <c r="D45" i="49"/>
  <c r="M44" i="49"/>
  <c r="M43" i="49" s="1"/>
  <c r="L43" i="49"/>
  <c r="K43" i="49"/>
  <c r="J43" i="49"/>
  <c r="I43" i="49"/>
  <c r="H43" i="49"/>
  <c r="G43" i="49"/>
  <c r="F43" i="49"/>
  <c r="E43" i="49"/>
  <c r="D43" i="49"/>
  <c r="M42" i="49"/>
  <c r="M41" i="49" s="1"/>
  <c r="L41" i="49"/>
  <c r="K41" i="49"/>
  <c r="J41" i="49"/>
  <c r="I41" i="49"/>
  <c r="H41" i="49"/>
  <c r="G41" i="49"/>
  <c r="F41" i="49"/>
  <c r="E41" i="49"/>
  <c r="D41" i="49"/>
  <c r="M40" i="49"/>
  <c r="M39" i="49" s="1"/>
  <c r="L39" i="49"/>
  <c r="K39" i="49"/>
  <c r="J39" i="49"/>
  <c r="I39" i="49"/>
  <c r="H39" i="49"/>
  <c r="G39" i="49"/>
  <c r="F39" i="49"/>
  <c r="E39" i="49"/>
  <c r="D39" i="49"/>
  <c r="M38" i="49"/>
  <c r="M37" i="49" s="1"/>
  <c r="L37" i="49"/>
  <c r="K37" i="49"/>
  <c r="J37" i="49"/>
  <c r="I37" i="49"/>
  <c r="H37" i="49"/>
  <c r="G37" i="49"/>
  <c r="F37" i="49"/>
  <c r="E37" i="49"/>
  <c r="D37" i="49"/>
  <c r="M35" i="49"/>
  <c r="M34" i="49" s="1"/>
  <c r="L34" i="49"/>
  <c r="K34" i="49"/>
  <c r="J34" i="49"/>
  <c r="I34" i="49"/>
  <c r="H34" i="49"/>
  <c r="G34" i="49"/>
  <c r="F34" i="49"/>
  <c r="E34" i="49"/>
  <c r="D34" i="49"/>
  <c r="M33" i="49"/>
  <c r="M32" i="49" s="1"/>
  <c r="L32" i="49"/>
  <c r="K32" i="49"/>
  <c r="J32" i="49"/>
  <c r="I32" i="49"/>
  <c r="H32" i="49"/>
  <c r="G32" i="49"/>
  <c r="F32" i="49"/>
  <c r="E32" i="49"/>
  <c r="D32" i="49"/>
  <c r="M31" i="49"/>
  <c r="M30" i="49" s="1"/>
  <c r="L30" i="49"/>
  <c r="K30" i="49"/>
  <c r="J30" i="49"/>
  <c r="I30" i="49"/>
  <c r="H30" i="49"/>
  <c r="G30" i="49"/>
  <c r="F30" i="49"/>
  <c r="E30" i="49"/>
  <c r="D30" i="49"/>
  <c r="M27" i="49"/>
  <c r="M25" i="49"/>
  <c r="M23" i="49"/>
  <c r="M22" i="49"/>
  <c r="M21" i="49" s="1"/>
  <c r="J21" i="49"/>
  <c r="F21" i="49"/>
  <c r="M20" i="49"/>
  <c r="M19" i="49" s="1"/>
  <c r="L19" i="49"/>
  <c r="K19" i="49"/>
  <c r="J19" i="49"/>
  <c r="I19" i="49"/>
  <c r="H19" i="49"/>
  <c r="G19" i="49"/>
  <c r="F19" i="49"/>
  <c r="E19" i="49"/>
  <c r="D19" i="49"/>
  <c r="M18" i="49"/>
  <c r="M17" i="49" s="1"/>
  <c r="L17" i="49"/>
  <c r="K17" i="49"/>
  <c r="J17" i="49"/>
  <c r="I17" i="49"/>
  <c r="H17" i="49"/>
  <c r="G17" i="49"/>
  <c r="F17" i="49"/>
  <c r="E17" i="49"/>
  <c r="D17" i="49"/>
  <c r="M16" i="49"/>
  <c r="M15" i="49" s="1"/>
  <c r="L15" i="49"/>
  <c r="K15" i="49"/>
  <c r="J15" i="49"/>
  <c r="I15" i="49"/>
  <c r="H15" i="49"/>
  <c r="G15" i="49"/>
  <c r="F15" i="49"/>
  <c r="E15" i="49"/>
  <c r="D15" i="49"/>
  <c r="M14" i="49"/>
  <c r="M13" i="49" s="1"/>
  <c r="L13" i="49"/>
  <c r="K13" i="49"/>
  <c r="J13" i="49"/>
  <c r="I13" i="49"/>
  <c r="H13" i="49"/>
  <c r="G13" i="49"/>
  <c r="F13" i="49"/>
  <c r="E13" i="49"/>
  <c r="D13" i="49"/>
  <c r="M12" i="49"/>
  <c r="M11" i="49" s="1"/>
  <c r="L11" i="49"/>
  <c r="K11" i="49"/>
  <c r="J11" i="49"/>
  <c r="I11" i="49"/>
  <c r="H11" i="49"/>
  <c r="G11" i="49"/>
  <c r="F11" i="49"/>
  <c r="E11" i="49"/>
  <c r="D11" i="49"/>
  <c r="M50" i="48"/>
  <c r="M38" i="48"/>
  <c r="M48" i="48"/>
  <c r="M42" i="48"/>
  <c r="M40" i="48"/>
  <c r="M35" i="48"/>
  <c r="M33" i="48"/>
  <c r="M31" i="48"/>
  <c r="M22" i="48"/>
  <c r="M20" i="48"/>
  <c r="M16" i="48"/>
  <c r="M14" i="48"/>
  <c r="M12" i="48"/>
  <c r="F49" i="48"/>
  <c r="M49" i="48" s="1"/>
  <c r="M47" i="48"/>
  <c r="L47" i="48"/>
  <c r="K47" i="48"/>
  <c r="J47" i="48"/>
  <c r="I47" i="48"/>
  <c r="H47" i="48"/>
  <c r="G47" i="48"/>
  <c r="F47" i="48"/>
  <c r="E47" i="48"/>
  <c r="D47" i="48"/>
  <c r="M46" i="48"/>
  <c r="M45" i="48" s="1"/>
  <c r="L45" i="48"/>
  <c r="K45" i="48"/>
  <c r="J45" i="48"/>
  <c r="I45" i="48"/>
  <c r="H45" i="48"/>
  <c r="G45" i="48"/>
  <c r="F45" i="48"/>
  <c r="E45" i="48"/>
  <c r="D45" i="48"/>
  <c r="M44" i="48"/>
  <c r="M43" i="48" s="1"/>
  <c r="L43" i="48"/>
  <c r="K43" i="48"/>
  <c r="J43" i="48"/>
  <c r="I43" i="48"/>
  <c r="H43" i="48"/>
  <c r="G43" i="48"/>
  <c r="F43" i="48"/>
  <c r="E43" i="48"/>
  <c r="D43" i="48"/>
  <c r="M41" i="48"/>
  <c r="L41" i="48"/>
  <c r="K41" i="48"/>
  <c r="J41" i="48"/>
  <c r="I41" i="48"/>
  <c r="H41" i="48"/>
  <c r="G41" i="48"/>
  <c r="F41" i="48"/>
  <c r="E41" i="48"/>
  <c r="D41" i="48"/>
  <c r="M39" i="48"/>
  <c r="L39" i="48"/>
  <c r="K39" i="48"/>
  <c r="K36" i="48" s="1"/>
  <c r="J39" i="48"/>
  <c r="I39" i="48"/>
  <c r="H39" i="48"/>
  <c r="G39" i="48"/>
  <c r="F39" i="48"/>
  <c r="E39" i="48"/>
  <c r="D39" i="48"/>
  <c r="M37" i="48"/>
  <c r="M36" i="48" s="1"/>
  <c r="L37" i="48"/>
  <c r="L36" i="48" s="1"/>
  <c r="K37" i="48"/>
  <c r="J37" i="48"/>
  <c r="I37" i="48"/>
  <c r="I36" i="48" s="1"/>
  <c r="H37" i="48"/>
  <c r="H36" i="48" s="1"/>
  <c r="G37" i="48"/>
  <c r="F37" i="48"/>
  <c r="F36" i="48" s="1"/>
  <c r="E37" i="48"/>
  <c r="E36" i="48" s="1"/>
  <c r="D37" i="48"/>
  <c r="D36" i="48" s="1"/>
  <c r="M34" i="48"/>
  <c r="L34" i="48"/>
  <c r="K34" i="48"/>
  <c r="J34" i="48"/>
  <c r="I34" i="48"/>
  <c r="H34" i="48"/>
  <c r="G34" i="48"/>
  <c r="F34" i="48"/>
  <c r="E34" i="48"/>
  <c r="D34" i="48"/>
  <c r="M32" i="48"/>
  <c r="L32" i="48"/>
  <c r="K32" i="48"/>
  <c r="J32" i="48"/>
  <c r="I32" i="48"/>
  <c r="H32" i="48"/>
  <c r="G32" i="48"/>
  <c r="F32" i="48"/>
  <c r="E32" i="48"/>
  <c r="D32" i="48"/>
  <c r="M30" i="48"/>
  <c r="L30" i="48"/>
  <c r="L29" i="48" s="1"/>
  <c r="K30" i="48"/>
  <c r="J30" i="48"/>
  <c r="J29" i="48" s="1"/>
  <c r="I30" i="48"/>
  <c r="I29" i="48" s="1"/>
  <c r="H30" i="48"/>
  <c r="H29" i="48" s="1"/>
  <c r="G30" i="48"/>
  <c r="F30" i="48"/>
  <c r="E30" i="48"/>
  <c r="E29" i="48" s="1"/>
  <c r="D30" i="48"/>
  <c r="D29" i="48" s="1"/>
  <c r="M27" i="48"/>
  <c r="M25" i="48"/>
  <c r="M23" i="48"/>
  <c r="M21" i="48"/>
  <c r="J21" i="48"/>
  <c r="F21" i="48"/>
  <c r="M19" i="48"/>
  <c r="L19" i="48"/>
  <c r="K19" i="48"/>
  <c r="J19" i="48"/>
  <c r="I19" i="48"/>
  <c r="H19" i="48"/>
  <c r="G19" i="48"/>
  <c r="F19" i="48"/>
  <c r="E19" i="48"/>
  <c r="D19" i="48"/>
  <c r="M18" i="48"/>
  <c r="M17" i="48"/>
  <c r="L17" i="48"/>
  <c r="K17" i="48"/>
  <c r="J17" i="48"/>
  <c r="I17" i="48"/>
  <c r="H17" i="48"/>
  <c r="G17" i="48"/>
  <c r="F17" i="48"/>
  <c r="E17" i="48"/>
  <c r="D17" i="48"/>
  <c r="M15" i="48"/>
  <c r="L15" i="48"/>
  <c r="K15" i="48"/>
  <c r="J15" i="48"/>
  <c r="I15" i="48"/>
  <c r="H15" i="48"/>
  <c r="G15" i="48"/>
  <c r="F15" i="48"/>
  <c r="E15" i="48"/>
  <c r="D15" i="48"/>
  <c r="M13" i="48"/>
  <c r="L13" i="48"/>
  <c r="K13" i="48"/>
  <c r="J13" i="48"/>
  <c r="I13" i="48"/>
  <c r="H13" i="48"/>
  <c r="G13" i="48"/>
  <c r="F13" i="48"/>
  <c r="E13" i="48"/>
  <c r="D13" i="48"/>
  <c r="M11" i="48"/>
  <c r="L11" i="48"/>
  <c r="K11" i="48"/>
  <c r="K10" i="48" s="1"/>
  <c r="J11" i="48"/>
  <c r="J10" i="48" s="1"/>
  <c r="I11" i="48"/>
  <c r="H11" i="48"/>
  <c r="G11" i="48"/>
  <c r="F11" i="48"/>
  <c r="E11" i="48"/>
  <c r="D11" i="48"/>
  <c r="E10" i="48"/>
  <c r="M9" i="48"/>
  <c r="M8" i="48" s="1"/>
  <c r="L8" i="48"/>
  <c r="L7" i="48" s="1"/>
  <c r="K8" i="48"/>
  <c r="K7" i="48" s="1"/>
  <c r="J8" i="48"/>
  <c r="J7" i="48" s="1"/>
  <c r="I8" i="48"/>
  <c r="I7" i="48" s="1"/>
  <c r="H8" i="48"/>
  <c r="H7" i="48" s="1"/>
  <c r="G8" i="48"/>
  <c r="G7" i="48" s="1"/>
  <c r="F8" i="48"/>
  <c r="F7" i="48" s="1"/>
  <c r="E8" i="48"/>
  <c r="E7" i="48" s="1"/>
  <c r="D8" i="48"/>
  <c r="D7" i="48" s="1"/>
  <c r="L10" i="48" l="1"/>
  <c r="I10" i="48"/>
  <c r="M10" i="48"/>
  <c r="G29" i="48"/>
  <c r="K29" i="48"/>
  <c r="G36" i="48"/>
  <c r="H10" i="48"/>
  <c r="D29" i="49"/>
  <c r="L29" i="49"/>
  <c r="J29" i="49"/>
  <c r="G36" i="49"/>
  <c r="H29" i="49"/>
  <c r="F29" i="49"/>
  <c r="H10" i="49"/>
  <c r="G29" i="49"/>
  <c r="F36" i="49"/>
  <c r="D36" i="49"/>
  <c r="L36" i="49"/>
  <c r="J36" i="49"/>
  <c r="J10" i="49"/>
  <c r="K10" i="49"/>
  <c r="I10" i="49"/>
  <c r="G10" i="49"/>
  <c r="I36" i="49"/>
  <c r="D10" i="49"/>
  <c r="H36" i="49"/>
  <c r="L10" i="49"/>
  <c r="F10" i="49"/>
  <c r="K29" i="49"/>
  <c r="I29" i="49"/>
  <c r="K36" i="49"/>
  <c r="E36" i="49"/>
  <c r="M36" i="49"/>
  <c r="E29" i="49"/>
  <c r="M29" i="49"/>
  <c r="M10" i="49"/>
  <c r="E10" i="49"/>
  <c r="D10" i="48"/>
  <c r="F29" i="48"/>
  <c r="J36" i="48"/>
  <c r="G10" i="48"/>
  <c r="F10" i="48"/>
  <c r="D51" i="48"/>
  <c r="D53" i="48" s="1"/>
  <c r="M7" i="48"/>
  <c r="M29" i="48"/>
  <c r="F21" i="47"/>
  <c r="F51" i="48" l="1"/>
  <c r="F53" i="48" s="1"/>
  <c r="M51" i="49"/>
  <c r="N36" i="49" s="1"/>
  <c r="D51" i="49"/>
  <c r="D53" i="49" s="1"/>
  <c r="H51" i="49"/>
  <c r="H53" i="49" s="1"/>
  <c r="G51" i="49"/>
  <c r="G53" i="49" s="1"/>
  <c r="L51" i="49"/>
  <c r="L53" i="49" s="1"/>
  <c r="I51" i="49"/>
  <c r="I53" i="49" s="1"/>
  <c r="K51" i="49"/>
  <c r="K53" i="49" s="1"/>
  <c r="F51" i="49"/>
  <c r="F53" i="49" s="1"/>
  <c r="J51" i="49"/>
  <c r="J53" i="49" s="1"/>
  <c r="E51" i="49"/>
  <c r="E53" i="49" s="1"/>
  <c r="I51" i="48"/>
  <c r="I53" i="48" s="1"/>
  <c r="L51" i="48"/>
  <c r="L53" i="48" s="1"/>
  <c r="E51" i="48"/>
  <c r="E53" i="48" s="1"/>
  <c r="K51" i="48"/>
  <c r="K53" i="48" s="1"/>
  <c r="J51" i="48"/>
  <c r="J53" i="48" s="1"/>
  <c r="H51" i="48"/>
  <c r="H53" i="48" s="1"/>
  <c r="M51" i="48"/>
  <c r="G51" i="48"/>
  <c r="G53" i="48" s="1"/>
  <c r="F49" i="47"/>
  <c r="N51" i="49" l="1"/>
  <c r="N7" i="49"/>
  <c r="N29" i="49"/>
  <c r="N10" i="49"/>
  <c r="N51" i="48"/>
  <c r="N7" i="48"/>
  <c r="N10" i="48"/>
  <c r="N29" i="48"/>
  <c r="N36" i="48"/>
  <c r="E37" i="47"/>
  <c r="M48" i="47"/>
  <c r="M47" i="47" s="1"/>
  <c r="L47" i="47"/>
  <c r="K47" i="47"/>
  <c r="J47" i="47"/>
  <c r="I47" i="47"/>
  <c r="H47" i="47"/>
  <c r="G47" i="47"/>
  <c r="F47" i="47"/>
  <c r="E47" i="47"/>
  <c r="D47" i="47"/>
  <c r="M46" i="47"/>
  <c r="M45" i="47" s="1"/>
  <c r="L45" i="47"/>
  <c r="K45" i="47"/>
  <c r="J45" i="47"/>
  <c r="I45" i="47"/>
  <c r="H45" i="47"/>
  <c r="G45" i="47"/>
  <c r="F45" i="47"/>
  <c r="E45" i="47"/>
  <c r="D45" i="47"/>
  <c r="M44" i="47"/>
  <c r="M43" i="47" s="1"/>
  <c r="L43" i="47"/>
  <c r="K43" i="47"/>
  <c r="J43" i="47"/>
  <c r="I43" i="47"/>
  <c r="H43" i="47"/>
  <c r="G43" i="47"/>
  <c r="F43" i="47"/>
  <c r="E43" i="47"/>
  <c r="D43" i="47"/>
  <c r="M42" i="47"/>
  <c r="M41" i="47" s="1"/>
  <c r="L41" i="47"/>
  <c r="K41" i="47"/>
  <c r="J41" i="47"/>
  <c r="I41" i="47"/>
  <c r="H41" i="47"/>
  <c r="G41" i="47"/>
  <c r="F41" i="47"/>
  <c r="E41" i="47"/>
  <c r="D41" i="47"/>
  <c r="M40" i="47"/>
  <c r="M39" i="47" s="1"/>
  <c r="L39" i="47"/>
  <c r="K39" i="47"/>
  <c r="J39" i="47"/>
  <c r="I39" i="47"/>
  <c r="H39" i="47"/>
  <c r="G39" i="47"/>
  <c r="F39" i="47"/>
  <c r="E39" i="47"/>
  <c r="D39" i="47"/>
  <c r="M38" i="47"/>
  <c r="M37" i="47" s="1"/>
  <c r="L37" i="47"/>
  <c r="K37" i="47"/>
  <c r="J37" i="47"/>
  <c r="I37" i="47"/>
  <c r="H37" i="47"/>
  <c r="G37" i="47"/>
  <c r="F37" i="47"/>
  <c r="D37" i="47"/>
  <c r="M35" i="47"/>
  <c r="M34" i="47" s="1"/>
  <c r="L34" i="47"/>
  <c r="K34" i="47"/>
  <c r="J34" i="47"/>
  <c r="I34" i="47"/>
  <c r="H34" i="47"/>
  <c r="G34" i="47"/>
  <c r="F34" i="47"/>
  <c r="E34" i="47"/>
  <c r="D34" i="47"/>
  <c r="M33" i="47"/>
  <c r="M32" i="47" s="1"/>
  <c r="L32" i="47"/>
  <c r="K32" i="47"/>
  <c r="J32" i="47"/>
  <c r="I32" i="47"/>
  <c r="H32" i="47"/>
  <c r="G32" i="47"/>
  <c r="F32" i="47"/>
  <c r="E32" i="47"/>
  <c r="D32" i="47"/>
  <c r="M31" i="47"/>
  <c r="M30" i="47" s="1"/>
  <c r="L30" i="47"/>
  <c r="K30" i="47"/>
  <c r="J30" i="47"/>
  <c r="I30" i="47"/>
  <c r="H30" i="47"/>
  <c r="G30" i="47"/>
  <c r="F30" i="47"/>
  <c r="E30" i="47"/>
  <c r="D30" i="47"/>
  <c r="D29" i="47" s="1"/>
  <c r="M27" i="47"/>
  <c r="M25" i="47"/>
  <c r="M23" i="47"/>
  <c r="M22" i="47"/>
  <c r="M21" i="47" s="1"/>
  <c r="J21" i="47"/>
  <c r="M20" i="47"/>
  <c r="M19" i="47" s="1"/>
  <c r="L19" i="47"/>
  <c r="K19" i="47"/>
  <c r="J19" i="47"/>
  <c r="I19" i="47"/>
  <c r="H19" i="47"/>
  <c r="G19" i="47"/>
  <c r="F19" i="47"/>
  <c r="E19" i="47"/>
  <c r="D19" i="47"/>
  <c r="M18" i="47"/>
  <c r="M17" i="47" s="1"/>
  <c r="L17" i="47"/>
  <c r="K17" i="47"/>
  <c r="J17" i="47"/>
  <c r="I17" i="47"/>
  <c r="H17" i="47"/>
  <c r="G17" i="47"/>
  <c r="F17" i="47"/>
  <c r="E17" i="47"/>
  <c r="D17" i="47"/>
  <c r="M16" i="47"/>
  <c r="M15" i="47" s="1"/>
  <c r="L15" i="47"/>
  <c r="K15" i="47"/>
  <c r="J15" i="47"/>
  <c r="I15" i="47"/>
  <c r="H15" i="47"/>
  <c r="G15" i="47"/>
  <c r="F15" i="47"/>
  <c r="E15" i="47"/>
  <c r="D15" i="47"/>
  <c r="M14" i="47"/>
  <c r="M13" i="47" s="1"/>
  <c r="L13" i="47"/>
  <c r="K13" i="47"/>
  <c r="J13" i="47"/>
  <c r="I13" i="47"/>
  <c r="H13" i="47"/>
  <c r="G13" i="47"/>
  <c r="F13" i="47"/>
  <c r="E13" i="47"/>
  <c r="D13" i="47"/>
  <c r="M12" i="47"/>
  <c r="M11" i="47" s="1"/>
  <c r="L11" i="47"/>
  <c r="K11" i="47"/>
  <c r="J11" i="47"/>
  <c r="I11" i="47"/>
  <c r="H11" i="47"/>
  <c r="G11" i="47"/>
  <c r="F11" i="47"/>
  <c r="E11" i="47"/>
  <c r="D11" i="47"/>
  <c r="D10" i="47" s="1"/>
  <c r="M9" i="47"/>
  <c r="M8" i="47" s="1"/>
  <c r="L8" i="47"/>
  <c r="L7" i="47" s="1"/>
  <c r="K8" i="47"/>
  <c r="K7" i="47" s="1"/>
  <c r="J8" i="47"/>
  <c r="J7" i="47" s="1"/>
  <c r="I8" i="47"/>
  <c r="I7" i="47" s="1"/>
  <c r="H8" i="47"/>
  <c r="H7" i="47" s="1"/>
  <c r="G8" i="47"/>
  <c r="G7" i="47" s="1"/>
  <c r="F8" i="47"/>
  <c r="F7" i="47" s="1"/>
  <c r="E8" i="47"/>
  <c r="E7" i="47" s="1"/>
  <c r="D8" i="47"/>
  <c r="D7" i="47" s="1"/>
  <c r="F29" i="47" l="1"/>
  <c r="F36" i="47"/>
  <c r="L29" i="47"/>
  <c r="K29" i="47"/>
  <c r="K10" i="47"/>
  <c r="H10" i="47"/>
  <c r="G29" i="47"/>
  <c r="D36" i="47"/>
  <c r="I36" i="47"/>
  <c r="H36" i="47"/>
  <c r="L36" i="47"/>
  <c r="J36" i="47"/>
  <c r="L10" i="47"/>
  <c r="G10" i="47"/>
  <c r="K36" i="47"/>
  <c r="E10" i="47"/>
  <c r="I10" i="47"/>
  <c r="F10" i="47"/>
  <c r="F51" i="47" s="1"/>
  <c r="F53" i="47" s="1"/>
  <c r="G36" i="47"/>
  <c r="E36" i="47"/>
  <c r="I29" i="47"/>
  <c r="H29" i="47"/>
  <c r="J29" i="47"/>
  <c r="E29" i="47"/>
  <c r="J10" i="47"/>
  <c r="K51" i="47"/>
  <c r="K53" i="47" s="1"/>
  <c r="D51" i="47"/>
  <c r="D53" i="47" s="1"/>
  <c r="I51" i="47"/>
  <c r="I53" i="47" s="1"/>
  <c r="M29" i="47"/>
  <c r="M36" i="47"/>
  <c r="M7" i="47"/>
  <c r="M16" i="46"/>
  <c r="M48" i="46"/>
  <c r="M47" i="46" s="1"/>
  <c r="L47" i="46"/>
  <c r="K47" i="46"/>
  <c r="J47" i="46"/>
  <c r="I47" i="46"/>
  <c r="H47" i="46"/>
  <c r="G47" i="46"/>
  <c r="F47" i="46"/>
  <c r="E47" i="46"/>
  <c r="D47" i="46"/>
  <c r="M46" i="46"/>
  <c r="M45" i="46" s="1"/>
  <c r="L45" i="46"/>
  <c r="K45" i="46"/>
  <c r="J45" i="46"/>
  <c r="I45" i="46"/>
  <c r="H45" i="46"/>
  <c r="G45" i="46"/>
  <c r="F45" i="46"/>
  <c r="E45" i="46"/>
  <c r="D45" i="46"/>
  <c r="M44" i="46"/>
  <c r="M43" i="46" s="1"/>
  <c r="L43" i="46"/>
  <c r="K43" i="46"/>
  <c r="J43" i="46"/>
  <c r="I43" i="46"/>
  <c r="H43" i="46"/>
  <c r="G43" i="46"/>
  <c r="F43" i="46"/>
  <c r="E43" i="46"/>
  <c r="D43" i="46"/>
  <c r="M42" i="46"/>
  <c r="M41" i="46" s="1"/>
  <c r="L41" i="46"/>
  <c r="K41" i="46"/>
  <c r="J41" i="46"/>
  <c r="I41" i="46"/>
  <c r="H41" i="46"/>
  <c r="G41" i="46"/>
  <c r="F41" i="46"/>
  <c r="E41" i="46"/>
  <c r="D41" i="46"/>
  <c r="M40" i="46"/>
  <c r="M39" i="46" s="1"/>
  <c r="L39" i="46"/>
  <c r="K39" i="46"/>
  <c r="J39" i="46"/>
  <c r="I39" i="46"/>
  <c r="H39" i="46"/>
  <c r="G39" i="46"/>
  <c r="F39" i="46"/>
  <c r="E39" i="46"/>
  <c r="D39" i="46"/>
  <c r="M38" i="46"/>
  <c r="M37" i="46" s="1"/>
  <c r="L37" i="46"/>
  <c r="K37" i="46"/>
  <c r="J37" i="46"/>
  <c r="I37" i="46"/>
  <c r="H37" i="46"/>
  <c r="G37" i="46"/>
  <c r="F37" i="46"/>
  <c r="E37" i="46"/>
  <c r="D37" i="46"/>
  <c r="M35" i="46"/>
  <c r="M34" i="46" s="1"/>
  <c r="L34" i="46"/>
  <c r="K34" i="46"/>
  <c r="J34" i="46"/>
  <c r="I34" i="46"/>
  <c r="H34" i="46"/>
  <c r="G34" i="46"/>
  <c r="F34" i="46"/>
  <c r="E34" i="46"/>
  <c r="D34" i="46"/>
  <c r="M33" i="46"/>
  <c r="M32" i="46" s="1"/>
  <c r="L32" i="46"/>
  <c r="K32" i="46"/>
  <c r="J32" i="46"/>
  <c r="I32" i="46"/>
  <c r="H32" i="46"/>
  <c r="G32" i="46"/>
  <c r="F32" i="46"/>
  <c r="E32" i="46"/>
  <c r="D32" i="46"/>
  <c r="M31" i="46"/>
  <c r="M30" i="46" s="1"/>
  <c r="L30" i="46"/>
  <c r="K30" i="46"/>
  <c r="J30" i="46"/>
  <c r="I30" i="46"/>
  <c r="H30" i="46"/>
  <c r="G30" i="46"/>
  <c r="F30" i="46"/>
  <c r="E30" i="46"/>
  <c r="D30" i="46"/>
  <c r="M27" i="46"/>
  <c r="M25" i="46"/>
  <c r="M23" i="46"/>
  <c r="M22" i="46"/>
  <c r="M21" i="46" s="1"/>
  <c r="J21" i="46"/>
  <c r="M20" i="46"/>
  <c r="M19" i="46" s="1"/>
  <c r="L19" i="46"/>
  <c r="K19" i="46"/>
  <c r="J19" i="46"/>
  <c r="I19" i="46"/>
  <c r="H19" i="46"/>
  <c r="G19" i="46"/>
  <c r="F19" i="46"/>
  <c r="E19" i="46"/>
  <c r="D19" i="46"/>
  <c r="M18" i="46"/>
  <c r="M17" i="46" s="1"/>
  <c r="L17" i="46"/>
  <c r="K17" i="46"/>
  <c r="J17" i="46"/>
  <c r="I17" i="46"/>
  <c r="H17" i="46"/>
  <c r="G17" i="46"/>
  <c r="F17" i="46"/>
  <c r="E17" i="46"/>
  <c r="D17" i="46"/>
  <c r="M15" i="46"/>
  <c r="L15" i="46"/>
  <c r="K15" i="46"/>
  <c r="J15" i="46"/>
  <c r="I15" i="46"/>
  <c r="H15" i="46"/>
  <c r="G15" i="46"/>
  <c r="F15" i="46"/>
  <c r="E15" i="46"/>
  <c r="D15" i="46"/>
  <c r="M14" i="46"/>
  <c r="M13" i="46" s="1"/>
  <c r="L13" i="46"/>
  <c r="K13" i="46"/>
  <c r="J13" i="46"/>
  <c r="I13" i="46"/>
  <c r="H13" i="46"/>
  <c r="G13" i="46"/>
  <c r="F13" i="46"/>
  <c r="E13" i="46"/>
  <c r="D13" i="46"/>
  <c r="M12" i="46"/>
  <c r="M11" i="46" s="1"/>
  <c r="L11" i="46"/>
  <c r="K11" i="46"/>
  <c r="J11" i="46"/>
  <c r="I11" i="46"/>
  <c r="H11" i="46"/>
  <c r="G11" i="46"/>
  <c r="F11" i="46"/>
  <c r="E11" i="46"/>
  <c r="D11" i="46"/>
  <c r="M9" i="46"/>
  <c r="M8" i="46" s="1"/>
  <c r="L8" i="46"/>
  <c r="L7" i="46" s="1"/>
  <c r="K8" i="46"/>
  <c r="K7" i="46" s="1"/>
  <c r="J8" i="46"/>
  <c r="J7" i="46" s="1"/>
  <c r="I8" i="46"/>
  <c r="I7" i="46" s="1"/>
  <c r="H8" i="46"/>
  <c r="H7" i="46" s="1"/>
  <c r="G8" i="46"/>
  <c r="G7" i="46" s="1"/>
  <c r="F8" i="46"/>
  <c r="F7" i="46" s="1"/>
  <c r="E8" i="46"/>
  <c r="E7" i="46" s="1"/>
  <c r="D8" i="46"/>
  <c r="D7" i="46" s="1"/>
  <c r="L51" i="47" l="1"/>
  <c r="L53" i="47" s="1"/>
  <c r="M10" i="47"/>
  <c r="M51" i="47" s="1"/>
  <c r="N51" i="47" s="1"/>
  <c r="H51" i="47"/>
  <c r="H53" i="47" s="1"/>
  <c r="E51" i="47"/>
  <c r="E53" i="47" s="1"/>
  <c r="J51" i="47"/>
  <c r="J53" i="47" s="1"/>
  <c r="G51" i="47"/>
  <c r="G53" i="47" s="1"/>
  <c r="K36" i="46"/>
  <c r="D29" i="46"/>
  <c r="K29" i="46"/>
  <c r="J36" i="46"/>
  <c r="E10" i="46"/>
  <c r="I10" i="46"/>
  <c r="F10" i="46"/>
  <c r="J10" i="46"/>
  <c r="F29" i="46"/>
  <c r="G36" i="46"/>
  <c r="E36" i="46"/>
  <c r="I36" i="46"/>
  <c r="D10" i="46"/>
  <c r="H10" i="46"/>
  <c r="L10" i="46"/>
  <c r="G10" i="46"/>
  <c r="K10" i="46"/>
  <c r="D36" i="46"/>
  <c r="D49" i="46" s="1"/>
  <c r="D51" i="46" s="1"/>
  <c r="L36" i="46"/>
  <c r="L29" i="46"/>
  <c r="I29" i="46"/>
  <c r="I49" i="46" s="1"/>
  <c r="I51" i="46" s="1"/>
  <c r="H29" i="46"/>
  <c r="H36" i="46"/>
  <c r="F36" i="46"/>
  <c r="J29" i="46"/>
  <c r="G29" i="46"/>
  <c r="G49" i="46" s="1"/>
  <c r="G51" i="46" s="1"/>
  <c r="M29" i="46"/>
  <c r="E29" i="46"/>
  <c r="M7" i="46"/>
  <c r="M36" i="46"/>
  <c r="M44" i="45"/>
  <c r="M43" i="45" s="1"/>
  <c r="L43" i="45"/>
  <c r="K43" i="45"/>
  <c r="J43" i="45"/>
  <c r="I43" i="45"/>
  <c r="H43" i="45"/>
  <c r="G43" i="45"/>
  <c r="F43" i="45"/>
  <c r="E43" i="45"/>
  <c r="D43" i="45"/>
  <c r="M22" i="45"/>
  <c r="M20" i="45"/>
  <c r="M19" i="45" s="1"/>
  <c r="M18" i="45"/>
  <c r="M16" i="45"/>
  <c r="M14" i="45"/>
  <c r="M12" i="45"/>
  <c r="M9" i="45"/>
  <c r="M8" i="45" s="1"/>
  <c r="M48" i="45"/>
  <c r="M47" i="45" s="1"/>
  <c r="M46" i="45"/>
  <c r="M45" i="45" s="1"/>
  <c r="M42" i="45"/>
  <c r="M41" i="45" s="1"/>
  <c r="M40" i="45"/>
  <c r="M38" i="45"/>
  <c r="M37" i="45" s="1"/>
  <c r="M35" i="45"/>
  <c r="M34" i="45" s="1"/>
  <c r="M33" i="45"/>
  <c r="M32" i="45" s="1"/>
  <c r="M31" i="45"/>
  <c r="D47" i="45"/>
  <c r="F47" i="45"/>
  <c r="D45" i="45"/>
  <c r="F45" i="45"/>
  <c r="D41" i="45"/>
  <c r="F41" i="45"/>
  <c r="D39" i="45"/>
  <c r="F39" i="45"/>
  <c r="D37" i="45"/>
  <c r="F37" i="45"/>
  <c r="D34" i="45"/>
  <c r="F34" i="45"/>
  <c r="D32" i="45"/>
  <c r="F32" i="45"/>
  <c r="D30" i="45"/>
  <c r="D29" i="45" s="1"/>
  <c r="F30" i="45"/>
  <c r="D19" i="45"/>
  <c r="F19" i="45"/>
  <c r="D17" i="45"/>
  <c r="F17" i="45"/>
  <c r="D15" i="45"/>
  <c r="F15" i="45"/>
  <c r="D13" i="45"/>
  <c r="F13" i="45"/>
  <c r="D11" i="45"/>
  <c r="F11" i="45"/>
  <c r="D8" i="45"/>
  <c r="D7" i="45" s="1"/>
  <c r="F8" i="45"/>
  <c r="F7" i="45" s="1"/>
  <c r="L47" i="45"/>
  <c r="K47" i="45"/>
  <c r="J47" i="45"/>
  <c r="I47" i="45"/>
  <c r="H47" i="45"/>
  <c r="G47" i="45"/>
  <c r="E47" i="45"/>
  <c r="L45" i="45"/>
  <c r="K45" i="45"/>
  <c r="J45" i="45"/>
  <c r="I45" i="45"/>
  <c r="H45" i="45"/>
  <c r="G45" i="45"/>
  <c r="E45" i="45"/>
  <c r="L41" i="45"/>
  <c r="K41" i="45"/>
  <c r="J41" i="45"/>
  <c r="I41" i="45"/>
  <c r="H41" i="45"/>
  <c r="G41" i="45"/>
  <c r="E41" i="45"/>
  <c r="M39" i="45"/>
  <c r="L39" i="45"/>
  <c r="K39" i="45"/>
  <c r="J39" i="45"/>
  <c r="I39" i="45"/>
  <c r="H39" i="45"/>
  <c r="G39" i="45"/>
  <c r="E39" i="45"/>
  <c r="L37" i="45"/>
  <c r="K37" i="45"/>
  <c r="J37" i="45"/>
  <c r="I37" i="45"/>
  <c r="H37" i="45"/>
  <c r="G37" i="45"/>
  <c r="E37" i="45"/>
  <c r="L34" i="45"/>
  <c r="K34" i="45"/>
  <c r="J34" i="45"/>
  <c r="I34" i="45"/>
  <c r="H34" i="45"/>
  <c r="G34" i="45"/>
  <c r="E34" i="45"/>
  <c r="L32" i="45"/>
  <c r="K32" i="45"/>
  <c r="J32" i="45"/>
  <c r="I32" i="45"/>
  <c r="H32" i="45"/>
  <c r="G32" i="45"/>
  <c r="E32" i="45"/>
  <c r="M30" i="45"/>
  <c r="L30" i="45"/>
  <c r="L29" i="45" s="1"/>
  <c r="K30" i="45"/>
  <c r="K29" i="45" s="1"/>
  <c r="J30" i="45"/>
  <c r="I30" i="45"/>
  <c r="H30" i="45"/>
  <c r="H29" i="45" s="1"/>
  <c r="G30" i="45"/>
  <c r="G29" i="45" s="1"/>
  <c r="E30" i="45"/>
  <c r="I29" i="45"/>
  <c r="M27" i="45"/>
  <c r="M25" i="45"/>
  <c r="M23" i="45"/>
  <c r="M21" i="45"/>
  <c r="J21" i="45"/>
  <c r="L19" i="45"/>
  <c r="K19" i="45"/>
  <c r="J19" i="45"/>
  <c r="I19" i="45"/>
  <c r="H19" i="45"/>
  <c r="G19" i="45"/>
  <c r="E19" i="45"/>
  <c r="M17" i="45"/>
  <c r="L17" i="45"/>
  <c r="K17" i="45"/>
  <c r="J17" i="45"/>
  <c r="I17" i="45"/>
  <c r="H17" i="45"/>
  <c r="G17" i="45"/>
  <c r="E17" i="45"/>
  <c r="M15" i="45"/>
  <c r="L15" i="45"/>
  <c r="K15" i="45"/>
  <c r="J15" i="45"/>
  <c r="I15" i="45"/>
  <c r="H15" i="45"/>
  <c r="G15" i="45"/>
  <c r="E15" i="45"/>
  <c r="M13" i="45"/>
  <c r="L13" i="45"/>
  <c r="K13" i="45"/>
  <c r="J13" i="45"/>
  <c r="I13" i="45"/>
  <c r="H13" i="45"/>
  <c r="G13" i="45"/>
  <c r="E13" i="45"/>
  <c r="M11" i="45"/>
  <c r="L11" i="45"/>
  <c r="K11" i="45"/>
  <c r="J11" i="45"/>
  <c r="I11" i="45"/>
  <c r="I10" i="45" s="1"/>
  <c r="H11" i="45"/>
  <c r="G11" i="45"/>
  <c r="E11" i="45"/>
  <c r="L8" i="45"/>
  <c r="L7" i="45" s="1"/>
  <c r="K8" i="45"/>
  <c r="K7" i="45" s="1"/>
  <c r="J8" i="45"/>
  <c r="J7" i="45" s="1"/>
  <c r="I8" i="45"/>
  <c r="I7" i="45" s="1"/>
  <c r="H8" i="45"/>
  <c r="H7" i="45" s="1"/>
  <c r="G8" i="45"/>
  <c r="G7" i="45" s="1"/>
  <c r="E8" i="45"/>
  <c r="E7" i="45" s="1"/>
  <c r="E29" i="45" l="1"/>
  <c r="J29" i="45"/>
  <c r="L49" i="46"/>
  <c r="L51" i="46" s="1"/>
  <c r="E49" i="46"/>
  <c r="E51" i="46" s="1"/>
  <c r="F49" i="46"/>
  <c r="F51" i="46" s="1"/>
  <c r="K49" i="46"/>
  <c r="K51" i="46" s="1"/>
  <c r="E36" i="45"/>
  <c r="H36" i="45"/>
  <c r="F29" i="45"/>
  <c r="N29" i="47"/>
  <c r="N10" i="47"/>
  <c r="N7" i="47"/>
  <c r="N36" i="47"/>
  <c r="H49" i="46"/>
  <c r="H51" i="46" s="1"/>
  <c r="J49" i="46"/>
  <c r="J51" i="46" s="1"/>
  <c r="M10" i="46"/>
  <c r="M49" i="46" s="1"/>
  <c r="N36" i="46" s="1"/>
  <c r="I36" i="45"/>
  <c r="J36" i="45"/>
  <c r="G36" i="45"/>
  <c r="K36" i="45"/>
  <c r="L36" i="45"/>
  <c r="F10" i="45"/>
  <c r="D10" i="45"/>
  <c r="F36" i="45"/>
  <c r="M7" i="45"/>
  <c r="D36" i="45"/>
  <c r="M36" i="45"/>
  <c r="J10" i="45"/>
  <c r="J49" i="45" s="1"/>
  <c r="J51" i="45" s="1"/>
  <c r="E10" i="45"/>
  <c r="M29" i="45"/>
  <c r="L10" i="45"/>
  <c r="L49" i="45" s="1"/>
  <c r="L51" i="45" s="1"/>
  <c r="K10" i="45"/>
  <c r="K49" i="45" s="1"/>
  <c r="K51" i="45" s="1"/>
  <c r="G10" i="45"/>
  <c r="I49" i="45"/>
  <c r="I51" i="45" s="1"/>
  <c r="H10" i="45"/>
  <c r="K9" i="44"/>
  <c r="D11" i="44"/>
  <c r="E11" i="44"/>
  <c r="F11" i="44"/>
  <c r="G11" i="44"/>
  <c r="H11" i="44"/>
  <c r="I11" i="44"/>
  <c r="J11" i="44"/>
  <c r="K12" i="44"/>
  <c r="K11" i="44" s="1"/>
  <c r="D13" i="44"/>
  <c r="E13" i="44"/>
  <c r="F13" i="44"/>
  <c r="G13" i="44"/>
  <c r="H13" i="44"/>
  <c r="I13" i="44"/>
  <c r="J13" i="44"/>
  <c r="K14" i="44"/>
  <c r="K13" i="44" s="1"/>
  <c r="D15" i="44"/>
  <c r="E15" i="44"/>
  <c r="F15" i="44"/>
  <c r="G15" i="44"/>
  <c r="H15" i="44"/>
  <c r="I15" i="44"/>
  <c r="J15" i="44"/>
  <c r="K16" i="44"/>
  <c r="K15" i="44" s="1"/>
  <c r="D17" i="44"/>
  <c r="E17" i="44"/>
  <c r="F17" i="44"/>
  <c r="G17" i="44"/>
  <c r="H17" i="44"/>
  <c r="I17" i="44"/>
  <c r="J17" i="44"/>
  <c r="K18" i="44"/>
  <c r="K17" i="44" s="1"/>
  <c r="D19" i="44"/>
  <c r="E19" i="44"/>
  <c r="F19" i="44"/>
  <c r="G19" i="44"/>
  <c r="H19" i="44"/>
  <c r="I19" i="44"/>
  <c r="J19" i="44"/>
  <c r="K20" i="44"/>
  <c r="K19" i="44" s="1"/>
  <c r="H21" i="44"/>
  <c r="K22" i="44"/>
  <c r="K21" i="44" s="1"/>
  <c r="K23" i="44"/>
  <c r="K25" i="44"/>
  <c r="K27" i="44"/>
  <c r="D30" i="44"/>
  <c r="E30" i="44"/>
  <c r="F30" i="44"/>
  <c r="G30" i="44"/>
  <c r="H30" i="44"/>
  <c r="I30" i="44"/>
  <c r="J30" i="44"/>
  <c r="K31" i="44"/>
  <c r="K30" i="44" s="1"/>
  <c r="D32" i="44"/>
  <c r="E32" i="44"/>
  <c r="F32" i="44"/>
  <c r="G32" i="44"/>
  <c r="H32" i="44"/>
  <c r="I32" i="44"/>
  <c r="J32" i="44"/>
  <c r="K33" i="44"/>
  <c r="K32" i="44" s="1"/>
  <c r="D34" i="44"/>
  <c r="E34" i="44"/>
  <c r="E29" i="44" s="1"/>
  <c r="F34" i="44"/>
  <c r="G34" i="44"/>
  <c r="H34" i="44"/>
  <c r="I34" i="44"/>
  <c r="J34" i="44"/>
  <c r="K35" i="44"/>
  <c r="K34" i="44" s="1"/>
  <c r="D37" i="44"/>
  <c r="E37" i="44"/>
  <c r="F37" i="44"/>
  <c r="G37" i="44"/>
  <c r="H37" i="44"/>
  <c r="I37" i="44"/>
  <c r="J37" i="44"/>
  <c r="K38" i="44"/>
  <c r="K37" i="44" s="1"/>
  <c r="D39" i="44"/>
  <c r="E39" i="44"/>
  <c r="F39" i="44"/>
  <c r="G39" i="44"/>
  <c r="H39" i="44"/>
  <c r="I39" i="44"/>
  <c r="J39" i="44"/>
  <c r="K40" i="44"/>
  <c r="K39" i="44" s="1"/>
  <c r="D41" i="44"/>
  <c r="E41" i="44"/>
  <c r="F41" i="44"/>
  <c r="G41" i="44"/>
  <c r="H41" i="44"/>
  <c r="I41" i="44"/>
  <c r="J41" i="44"/>
  <c r="K42" i="44"/>
  <c r="K41" i="44" s="1"/>
  <c r="D43" i="44"/>
  <c r="E43" i="44"/>
  <c r="F43" i="44"/>
  <c r="G43" i="44"/>
  <c r="H43" i="44"/>
  <c r="I43" i="44"/>
  <c r="J43" i="44"/>
  <c r="K44" i="44"/>
  <c r="K43" i="44" s="1"/>
  <c r="D45" i="44"/>
  <c r="E45" i="44"/>
  <c r="F45" i="44"/>
  <c r="G45" i="44"/>
  <c r="H45" i="44"/>
  <c r="I45" i="44"/>
  <c r="J45" i="44"/>
  <c r="K46" i="44"/>
  <c r="K45" i="44" s="1"/>
  <c r="D49" i="45" l="1"/>
  <c r="D51" i="45" s="1"/>
  <c r="E49" i="45"/>
  <c r="E51" i="45" s="1"/>
  <c r="I29" i="44"/>
  <c r="F49" i="45"/>
  <c r="F51" i="45" s="1"/>
  <c r="N49" i="46"/>
  <c r="N7" i="46"/>
  <c r="N29" i="46"/>
  <c r="N10" i="46"/>
  <c r="D10" i="44"/>
  <c r="H29" i="44"/>
  <c r="D29" i="44"/>
  <c r="M10" i="45"/>
  <c r="H10" i="44"/>
  <c r="J36" i="44"/>
  <c r="F36" i="44"/>
  <c r="M49" i="45"/>
  <c r="N36" i="45" s="1"/>
  <c r="G49" i="45"/>
  <c r="G51" i="45" s="1"/>
  <c r="H49" i="45"/>
  <c r="H51" i="45" s="1"/>
  <c r="H36" i="44"/>
  <c r="J29" i="44"/>
  <c r="I10" i="44"/>
  <c r="J10" i="44"/>
  <c r="K29" i="44"/>
  <c r="E36" i="44"/>
  <c r="G36" i="44"/>
  <c r="G29" i="44"/>
  <c r="G10" i="44"/>
  <c r="D36" i="44"/>
  <c r="F29" i="44"/>
  <c r="E10" i="44"/>
  <c r="F10" i="44"/>
  <c r="I36" i="44"/>
  <c r="K36" i="44"/>
  <c r="K10" i="44" l="1"/>
  <c r="N7" i="45"/>
  <c r="N10" i="45"/>
  <c r="N49" i="45"/>
  <c r="N29" i="45"/>
  <c r="K8" i="44"/>
  <c r="J8" i="44"/>
  <c r="J7" i="44" s="1"/>
  <c r="J47" i="44" s="1"/>
  <c r="J49" i="44" s="1"/>
  <c r="I8" i="44"/>
  <c r="I7" i="44" s="1"/>
  <c r="I47" i="44" s="1"/>
  <c r="I49" i="44" s="1"/>
  <c r="H8" i="44"/>
  <c r="H7" i="44" s="1"/>
  <c r="H47" i="44" s="1"/>
  <c r="H49" i="44" s="1"/>
  <c r="G8" i="44"/>
  <c r="G7" i="44" s="1"/>
  <c r="G47" i="44" s="1"/>
  <c r="G49" i="44" s="1"/>
  <c r="F8" i="44"/>
  <c r="F7" i="44" s="1"/>
  <c r="F47" i="44" s="1"/>
  <c r="F49" i="44" s="1"/>
  <c r="E8" i="44"/>
  <c r="E7" i="44" s="1"/>
  <c r="E47" i="44" s="1"/>
  <c r="E49" i="44" s="1"/>
  <c r="D8" i="44"/>
  <c r="D7" i="44" s="1"/>
  <c r="D47" i="44" s="1"/>
  <c r="D49" i="44" s="1"/>
  <c r="K12" i="43"/>
  <c r="K38" i="43"/>
  <c r="K9" i="43"/>
  <c r="K31" i="43"/>
  <c r="K30" i="43" s="1"/>
  <c r="K46" i="43"/>
  <c r="K45" i="43" s="1"/>
  <c r="J45" i="43"/>
  <c r="I45" i="43"/>
  <c r="H45" i="43"/>
  <c r="G45" i="43"/>
  <c r="F45" i="43"/>
  <c r="E45" i="43"/>
  <c r="D45" i="43"/>
  <c r="K44" i="43"/>
  <c r="K43" i="43" s="1"/>
  <c r="J43" i="43"/>
  <c r="I43" i="43"/>
  <c r="H43" i="43"/>
  <c r="G43" i="43"/>
  <c r="F43" i="43"/>
  <c r="E43" i="43"/>
  <c r="D43" i="43"/>
  <c r="K42" i="43"/>
  <c r="K41" i="43" s="1"/>
  <c r="J41" i="43"/>
  <c r="I41" i="43"/>
  <c r="H41" i="43"/>
  <c r="G41" i="43"/>
  <c r="F41" i="43"/>
  <c r="E41" i="43"/>
  <c r="D41" i="43"/>
  <c r="K40" i="43"/>
  <c r="K39" i="43" s="1"/>
  <c r="J39" i="43"/>
  <c r="I39" i="43"/>
  <c r="H39" i="43"/>
  <c r="G39" i="43"/>
  <c r="F39" i="43"/>
  <c r="E39" i="43"/>
  <c r="D39" i="43"/>
  <c r="K37" i="43"/>
  <c r="J37" i="43"/>
  <c r="J36" i="43" s="1"/>
  <c r="I37" i="43"/>
  <c r="I36" i="43" s="1"/>
  <c r="H37" i="43"/>
  <c r="H36" i="43" s="1"/>
  <c r="G37" i="43"/>
  <c r="F37" i="43"/>
  <c r="F36" i="43" s="1"/>
  <c r="E37" i="43"/>
  <c r="D37" i="43"/>
  <c r="D36" i="43" s="1"/>
  <c r="K35" i="43"/>
  <c r="K34" i="43" s="1"/>
  <c r="J34" i="43"/>
  <c r="I34" i="43"/>
  <c r="H34" i="43"/>
  <c r="G34" i="43"/>
  <c r="F34" i="43"/>
  <c r="E34" i="43"/>
  <c r="D34" i="43"/>
  <c r="K33" i="43"/>
  <c r="K32" i="43" s="1"/>
  <c r="J32" i="43"/>
  <c r="I32" i="43"/>
  <c r="H32" i="43"/>
  <c r="G32" i="43"/>
  <c r="F32" i="43"/>
  <c r="E32" i="43"/>
  <c r="D32" i="43"/>
  <c r="J30" i="43"/>
  <c r="I30" i="43"/>
  <c r="H30" i="43"/>
  <c r="G30" i="43"/>
  <c r="F30" i="43"/>
  <c r="E30" i="43"/>
  <c r="D30" i="43"/>
  <c r="K27" i="43"/>
  <c r="K25" i="43"/>
  <c r="K23" i="43"/>
  <c r="K22" i="43"/>
  <c r="K21" i="43" s="1"/>
  <c r="H21" i="43"/>
  <c r="K20" i="43"/>
  <c r="K19" i="43" s="1"/>
  <c r="J19" i="43"/>
  <c r="I19" i="43"/>
  <c r="H19" i="43"/>
  <c r="G19" i="43"/>
  <c r="F19" i="43"/>
  <c r="E19" i="43"/>
  <c r="D19" i="43"/>
  <c r="K18" i="43"/>
  <c r="K17" i="43" s="1"/>
  <c r="J17" i="43"/>
  <c r="I17" i="43"/>
  <c r="H17" i="43"/>
  <c r="G17" i="43"/>
  <c r="F17" i="43"/>
  <c r="E17" i="43"/>
  <c r="D17" i="43"/>
  <c r="K16" i="43"/>
  <c r="K15" i="43" s="1"/>
  <c r="J15" i="43"/>
  <c r="I15" i="43"/>
  <c r="H15" i="43"/>
  <c r="G15" i="43"/>
  <c r="F15" i="43"/>
  <c r="E15" i="43"/>
  <c r="D15" i="43"/>
  <c r="K14" i="43"/>
  <c r="K13" i="43" s="1"/>
  <c r="J13" i="43"/>
  <c r="I13" i="43"/>
  <c r="H13" i="43"/>
  <c r="G13" i="43"/>
  <c r="F13" i="43"/>
  <c r="E13" i="43"/>
  <c r="D13" i="43"/>
  <c r="J11" i="43"/>
  <c r="I11" i="43"/>
  <c r="H11" i="43"/>
  <c r="G11" i="43"/>
  <c r="F11" i="43"/>
  <c r="E11" i="43"/>
  <c r="D11" i="43"/>
  <c r="K8" i="43"/>
  <c r="J8" i="43"/>
  <c r="J7" i="43" s="1"/>
  <c r="I8" i="43"/>
  <c r="I7" i="43" s="1"/>
  <c r="H8" i="43"/>
  <c r="H7" i="43" s="1"/>
  <c r="G8" i="43"/>
  <c r="G7" i="43" s="1"/>
  <c r="F8" i="43"/>
  <c r="F7" i="43" s="1"/>
  <c r="E8" i="43"/>
  <c r="E7" i="43" s="1"/>
  <c r="D8" i="43"/>
  <c r="D7" i="43" s="1"/>
  <c r="G29" i="43" l="1"/>
  <c r="G36" i="43"/>
  <c r="G10" i="43"/>
  <c r="J29" i="43"/>
  <c r="J10" i="43"/>
  <c r="F29" i="43"/>
  <c r="E29" i="43"/>
  <c r="D10" i="43"/>
  <c r="K7" i="44"/>
  <c r="K47" i="44" s="1"/>
  <c r="I29" i="43"/>
  <c r="D29" i="43"/>
  <c r="H29" i="43"/>
  <c r="H10" i="43"/>
  <c r="E36" i="43"/>
  <c r="F10" i="43"/>
  <c r="I10" i="43"/>
  <c r="E10" i="43"/>
  <c r="K36" i="43"/>
  <c r="G47" i="43"/>
  <c r="G49" i="43" s="1"/>
  <c r="K29" i="43"/>
  <c r="K7" i="43"/>
  <c r="K35" i="42"/>
  <c r="J47" i="43" l="1"/>
  <c r="J49" i="43" s="1"/>
  <c r="E47" i="43"/>
  <c r="E49" i="43" s="1"/>
  <c r="D47" i="43"/>
  <c r="D49" i="43" s="1"/>
  <c r="F47" i="43"/>
  <c r="F49" i="43" s="1"/>
  <c r="L10" i="44"/>
  <c r="L36" i="44"/>
  <c r="L47" i="44"/>
  <c r="L29" i="44"/>
  <c r="L7" i="44"/>
  <c r="I47" i="43"/>
  <c r="I49" i="43" s="1"/>
  <c r="H47" i="43"/>
  <c r="H49" i="43" s="1"/>
  <c r="K10" i="43"/>
  <c r="K47" i="43" s="1"/>
  <c r="L47" i="43" s="1"/>
  <c r="H34" i="42"/>
  <c r="H32" i="42"/>
  <c r="G34" i="42"/>
  <c r="G32" i="42"/>
  <c r="H30" i="42"/>
  <c r="G30" i="42"/>
  <c r="G29" i="42" s="1"/>
  <c r="D15" i="42"/>
  <c r="E13" i="42"/>
  <c r="E15" i="42"/>
  <c r="E19" i="42"/>
  <c r="F15" i="42"/>
  <c r="G15" i="42"/>
  <c r="G11" i="42"/>
  <c r="K46" i="42"/>
  <c r="K45" i="42" s="1"/>
  <c r="J45" i="42"/>
  <c r="I45" i="42"/>
  <c r="H45" i="42"/>
  <c r="G45" i="42"/>
  <c r="F45" i="42"/>
  <c r="E45" i="42"/>
  <c r="D45" i="42"/>
  <c r="K44" i="42"/>
  <c r="K43" i="42" s="1"/>
  <c r="J43" i="42"/>
  <c r="I43" i="42"/>
  <c r="H43" i="42"/>
  <c r="G43" i="42"/>
  <c r="F43" i="42"/>
  <c r="E43" i="42"/>
  <c r="D43" i="42"/>
  <c r="K42" i="42"/>
  <c r="K41" i="42" s="1"/>
  <c r="J41" i="42"/>
  <c r="I41" i="42"/>
  <c r="H41" i="42"/>
  <c r="G41" i="42"/>
  <c r="F41" i="42"/>
  <c r="E41" i="42"/>
  <c r="D41" i="42"/>
  <c r="K40" i="42"/>
  <c r="K39" i="42" s="1"/>
  <c r="J39" i="42"/>
  <c r="I39" i="42"/>
  <c r="H39" i="42"/>
  <c r="G39" i="42"/>
  <c r="F39" i="42"/>
  <c r="E39" i="42"/>
  <c r="D39" i="42"/>
  <c r="K38" i="42"/>
  <c r="K37" i="42" s="1"/>
  <c r="J37" i="42"/>
  <c r="I37" i="42"/>
  <c r="I36" i="42" s="1"/>
  <c r="H37" i="42"/>
  <c r="G37" i="42"/>
  <c r="G36" i="42" s="1"/>
  <c r="F37" i="42"/>
  <c r="E37" i="42"/>
  <c r="D37" i="42"/>
  <c r="H36" i="42"/>
  <c r="K34" i="42"/>
  <c r="J34" i="42"/>
  <c r="I34" i="42"/>
  <c r="F34" i="42"/>
  <c r="E34" i="42"/>
  <c r="D34" i="42"/>
  <c r="K33" i="42"/>
  <c r="K32" i="42" s="1"/>
  <c r="J32" i="42"/>
  <c r="I32" i="42"/>
  <c r="F32" i="42"/>
  <c r="E32" i="42"/>
  <c r="D32" i="42"/>
  <c r="K30" i="42"/>
  <c r="J30" i="42"/>
  <c r="I30" i="42"/>
  <c r="F30" i="42"/>
  <c r="E30" i="42"/>
  <c r="D30" i="42"/>
  <c r="K27" i="42"/>
  <c r="K25" i="42"/>
  <c r="K23" i="42"/>
  <c r="K22" i="42"/>
  <c r="K21" i="42" s="1"/>
  <c r="H21" i="42"/>
  <c r="K20" i="42"/>
  <c r="K19" i="42" s="1"/>
  <c r="J19" i="42"/>
  <c r="I19" i="42"/>
  <c r="H19" i="42"/>
  <c r="G19" i="42"/>
  <c r="F19" i="42"/>
  <c r="D19" i="42"/>
  <c r="K18" i="42"/>
  <c r="K17" i="42" s="1"/>
  <c r="J17" i="42"/>
  <c r="I17" i="42"/>
  <c r="H17" i="42"/>
  <c r="G17" i="42"/>
  <c r="F17" i="42"/>
  <c r="E17" i="42"/>
  <c r="D17" i="42"/>
  <c r="K16" i="42"/>
  <c r="K15" i="42" s="1"/>
  <c r="J15" i="42"/>
  <c r="I15" i="42"/>
  <c r="H15" i="42"/>
  <c r="K14" i="42"/>
  <c r="K13" i="42" s="1"/>
  <c r="J13" i="42"/>
  <c r="I13" i="42"/>
  <c r="H13" i="42"/>
  <c r="G13" i="42"/>
  <c r="F13" i="42"/>
  <c r="D13" i="42"/>
  <c r="J11" i="42"/>
  <c r="I11" i="42"/>
  <c r="H11" i="42"/>
  <c r="F11" i="42"/>
  <c r="E11" i="42"/>
  <c r="D11" i="42"/>
  <c r="K8" i="42"/>
  <c r="J8" i="42"/>
  <c r="J7" i="42" s="1"/>
  <c r="I8" i="42"/>
  <c r="I7" i="42" s="1"/>
  <c r="H8" i="42"/>
  <c r="H7" i="42" s="1"/>
  <c r="G8" i="42"/>
  <c r="G7" i="42" s="1"/>
  <c r="F8" i="42"/>
  <c r="F7" i="42" s="1"/>
  <c r="E8" i="42"/>
  <c r="E7" i="42" s="1"/>
  <c r="D8" i="42"/>
  <c r="D7" i="42" s="1"/>
  <c r="K46" i="41"/>
  <c r="K45" i="41" s="1"/>
  <c r="J45" i="41"/>
  <c r="I45" i="41"/>
  <c r="H45" i="41"/>
  <c r="G45" i="41"/>
  <c r="F45" i="41"/>
  <c r="E45" i="41"/>
  <c r="D45" i="41"/>
  <c r="K44" i="41"/>
  <c r="K43" i="41" s="1"/>
  <c r="J43" i="41"/>
  <c r="I43" i="41"/>
  <c r="H43" i="41"/>
  <c r="G43" i="41"/>
  <c r="F43" i="41"/>
  <c r="E43" i="41"/>
  <c r="D43" i="41"/>
  <c r="K42" i="41"/>
  <c r="K41" i="41" s="1"/>
  <c r="J41" i="41"/>
  <c r="I41" i="41"/>
  <c r="H41" i="41"/>
  <c r="G41" i="41"/>
  <c r="F41" i="41"/>
  <c r="E41" i="41"/>
  <c r="D41" i="41"/>
  <c r="K40" i="41"/>
  <c r="K39" i="41" s="1"/>
  <c r="J39" i="41"/>
  <c r="I39" i="41"/>
  <c r="H39" i="41"/>
  <c r="G39" i="41"/>
  <c r="F39" i="41"/>
  <c r="E39" i="41"/>
  <c r="D39" i="41"/>
  <c r="K38" i="41"/>
  <c r="K37" i="41" s="1"/>
  <c r="J37" i="41"/>
  <c r="J36" i="41" s="1"/>
  <c r="I37" i="41"/>
  <c r="I36" i="41" s="1"/>
  <c r="H37" i="41"/>
  <c r="G37" i="41"/>
  <c r="G36" i="41" s="1"/>
  <c r="F37" i="41"/>
  <c r="E37" i="41"/>
  <c r="D37" i="41"/>
  <c r="K35" i="41"/>
  <c r="K34" i="41" s="1"/>
  <c r="J34" i="41"/>
  <c r="I34" i="41"/>
  <c r="H34" i="41"/>
  <c r="G34" i="41"/>
  <c r="F34" i="41"/>
  <c r="E34" i="41"/>
  <c r="D34" i="41"/>
  <c r="K33" i="41"/>
  <c r="K32" i="41" s="1"/>
  <c r="J32" i="41"/>
  <c r="I32" i="41"/>
  <c r="H32" i="41"/>
  <c r="G32" i="41"/>
  <c r="F32" i="41"/>
  <c r="E32" i="41"/>
  <c r="D32" i="41"/>
  <c r="K30" i="41"/>
  <c r="J30" i="41"/>
  <c r="I30" i="41"/>
  <c r="H30" i="41"/>
  <c r="G30" i="41"/>
  <c r="F30" i="41"/>
  <c r="E30" i="41"/>
  <c r="D30" i="41"/>
  <c r="K27" i="41"/>
  <c r="K25" i="41"/>
  <c r="K23" i="41"/>
  <c r="K22" i="41"/>
  <c r="K21" i="41" s="1"/>
  <c r="H21" i="41"/>
  <c r="K20" i="41"/>
  <c r="K19" i="41" s="1"/>
  <c r="J19" i="41"/>
  <c r="I19" i="41"/>
  <c r="H19" i="41"/>
  <c r="G19" i="41"/>
  <c r="F19" i="41"/>
  <c r="E19" i="41"/>
  <c r="D19" i="41"/>
  <c r="K18" i="41"/>
  <c r="K17" i="41" s="1"/>
  <c r="J17" i="41"/>
  <c r="I17" i="41"/>
  <c r="H17" i="41"/>
  <c r="G17" i="41"/>
  <c r="F17" i="41"/>
  <c r="E17" i="41"/>
  <c r="D17" i="41"/>
  <c r="K16" i="41"/>
  <c r="K15" i="41" s="1"/>
  <c r="J15" i="41"/>
  <c r="I15" i="41"/>
  <c r="H15" i="41"/>
  <c r="G15" i="41"/>
  <c r="F15" i="41"/>
  <c r="E15" i="41"/>
  <c r="D15" i="41"/>
  <c r="K14" i="41"/>
  <c r="K13" i="41" s="1"/>
  <c r="J13" i="41"/>
  <c r="I13" i="41"/>
  <c r="H13" i="41"/>
  <c r="G13" i="41"/>
  <c r="F13" i="41"/>
  <c r="E13" i="41"/>
  <c r="D13" i="41"/>
  <c r="J11" i="41"/>
  <c r="I11" i="41"/>
  <c r="H11" i="41"/>
  <c r="G11" i="41"/>
  <c r="F11" i="41"/>
  <c r="E11" i="41"/>
  <c r="D11" i="41"/>
  <c r="K9" i="41"/>
  <c r="K8" i="41" s="1"/>
  <c r="J8" i="41"/>
  <c r="J7" i="41" s="1"/>
  <c r="I8" i="41"/>
  <c r="I7" i="41" s="1"/>
  <c r="H8" i="41"/>
  <c r="H7" i="41" s="1"/>
  <c r="G8" i="41"/>
  <c r="G7" i="41" s="1"/>
  <c r="F8" i="41"/>
  <c r="F7" i="41" s="1"/>
  <c r="E8" i="41"/>
  <c r="E7" i="41" s="1"/>
  <c r="D8" i="41"/>
  <c r="D7" i="41" s="1"/>
  <c r="E10" i="42" l="1"/>
  <c r="D10" i="42"/>
  <c r="H10" i="42"/>
  <c r="G10" i="41"/>
  <c r="I10" i="42"/>
  <c r="H29" i="42"/>
  <c r="J10" i="42"/>
  <c r="D29" i="42"/>
  <c r="L7" i="43"/>
  <c r="L10" i="43"/>
  <c r="L29" i="43"/>
  <c r="L36" i="43"/>
  <c r="F10" i="42"/>
  <c r="E29" i="42"/>
  <c r="F29" i="42"/>
  <c r="H36" i="41"/>
  <c r="J10" i="41"/>
  <c r="J29" i="42"/>
  <c r="D36" i="42"/>
  <c r="G10" i="42"/>
  <c r="J36" i="42"/>
  <c r="F36" i="42"/>
  <c r="E36" i="42"/>
  <c r="I29" i="42"/>
  <c r="K7" i="42"/>
  <c r="K36" i="42"/>
  <c r="K29" i="42"/>
  <c r="J29" i="41"/>
  <c r="I10" i="41"/>
  <c r="K7" i="41"/>
  <c r="H29" i="41"/>
  <c r="G29" i="41"/>
  <c r="F29" i="41"/>
  <c r="F10" i="41"/>
  <c r="F36" i="41"/>
  <c r="D36" i="41"/>
  <c r="E36" i="41"/>
  <c r="K29" i="41"/>
  <c r="E29" i="41"/>
  <c r="I29" i="41"/>
  <c r="D29" i="41"/>
  <c r="H10" i="41"/>
  <c r="D10" i="41"/>
  <c r="E10" i="41"/>
  <c r="K36" i="41"/>
  <c r="K16" i="40"/>
  <c r="K15" i="40" s="1"/>
  <c r="J15" i="40"/>
  <c r="H15" i="40"/>
  <c r="K46" i="40"/>
  <c r="K45" i="40" s="1"/>
  <c r="J45" i="40"/>
  <c r="I45" i="40"/>
  <c r="H45" i="40"/>
  <c r="G45" i="40"/>
  <c r="F45" i="40"/>
  <c r="E45" i="40"/>
  <c r="D45" i="40"/>
  <c r="K44" i="40"/>
  <c r="K43" i="40" s="1"/>
  <c r="J43" i="40"/>
  <c r="I43" i="40"/>
  <c r="H43" i="40"/>
  <c r="G43" i="40"/>
  <c r="F43" i="40"/>
  <c r="E43" i="40"/>
  <c r="D43" i="40"/>
  <c r="K42" i="40"/>
  <c r="K41" i="40" s="1"/>
  <c r="J41" i="40"/>
  <c r="I41" i="40"/>
  <c r="H41" i="40"/>
  <c r="G41" i="40"/>
  <c r="F41" i="40"/>
  <c r="E41" i="40"/>
  <c r="D41" i="40"/>
  <c r="K40" i="40"/>
  <c r="K39" i="40" s="1"/>
  <c r="J39" i="40"/>
  <c r="I39" i="40"/>
  <c r="H39" i="40"/>
  <c r="G39" i="40"/>
  <c r="F39" i="40"/>
  <c r="E39" i="40"/>
  <c r="D39" i="40"/>
  <c r="K38" i="40"/>
  <c r="K37" i="40" s="1"/>
  <c r="J37" i="40"/>
  <c r="I37" i="40"/>
  <c r="H37" i="40"/>
  <c r="G37" i="40"/>
  <c r="G36" i="40" s="1"/>
  <c r="F37" i="40"/>
  <c r="E37" i="40"/>
  <c r="D37" i="40"/>
  <c r="K35" i="40"/>
  <c r="K34" i="40" s="1"/>
  <c r="J34" i="40"/>
  <c r="I34" i="40"/>
  <c r="H34" i="40"/>
  <c r="G34" i="40"/>
  <c r="F34" i="40"/>
  <c r="E34" i="40"/>
  <c r="D34" i="40"/>
  <c r="K33" i="40"/>
  <c r="K32" i="40" s="1"/>
  <c r="J32" i="40"/>
  <c r="I32" i="40"/>
  <c r="H32" i="40"/>
  <c r="G32" i="40"/>
  <c r="F32" i="40"/>
  <c r="E32" i="40"/>
  <c r="D32" i="40"/>
  <c r="K31" i="40"/>
  <c r="K30" i="40" s="1"/>
  <c r="J30" i="40"/>
  <c r="J29" i="40" s="1"/>
  <c r="I30" i="40"/>
  <c r="I29" i="40" s="1"/>
  <c r="H30" i="40"/>
  <c r="G30" i="40"/>
  <c r="G29" i="40" s="1"/>
  <c r="F30" i="40"/>
  <c r="F29" i="40" s="1"/>
  <c r="E30" i="40"/>
  <c r="E29" i="40" s="1"/>
  <c r="D30" i="40"/>
  <c r="K27" i="40"/>
  <c r="K25" i="40"/>
  <c r="K23" i="40"/>
  <c r="K22" i="40"/>
  <c r="K21" i="40" s="1"/>
  <c r="H21" i="40"/>
  <c r="K20" i="40"/>
  <c r="K19" i="40" s="1"/>
  <c r="J19" i="40"/>
  <c r="I19" i="40"/>
  <c r="H19" i="40"/>
  <c r="G19" i="40"/>
  <c r="F19" i="40"/>
  <c r="E19" i="40"/>
  <c r="D19" i="40"/>
  <c r="K18" i="40"/>
  <c r="K17" i="40" s="1"/>
  <c r="J17" i="40"/>
  <c r="I17" i="40"/>
  <c r="H17" i="40"/>
  <c r="G17" i="40"/>
  <c r="F17" i="40"/>
  <c r="E17" i="40"/>
  <c r="D17" i="40"/>
  <c r="I15" i="40"/>
  <c r="G15" i="40"/>
  <c r="F15" i="40"/>
  <c r="E15" i="40"/>
  <c r="D15" i="40"/>
  <c r="K14" i="40"/>
  <c r="K13" i="40" s="1"/>
  <c r="J13" i="40"/>
  <c r="I13" i="40"/>
  <c r="H13" i="40"/>
  <c r="G13" i="40"/>
  <c r="F13" i="40"/>
  <c r="E13" i="40"/>
  <c r="D13" i="40"/>
  <c r="J11" i="40"/>
  <c r="J10" i="40" s="1"/>
  <c r="I11" i="40"/>
  <c r="H11" i="40"/>
  <c r="G11" i="40"/>
  <c r="F11" i="40"/>
  <c r="F10" i="40" s="1"/>
  <c r="E11" i="40"/>
  <c r="D11" i="40"/>
  <c r="K9" i="40"/>
  <c r="K8" i="40" s="1"/>
  <c r="J8" i="40"/>
  <c r="J7" i="40" s="1"/>
  <c r="I8" i="40"/>
  <c r="I7" i="40" s="1"/>
  <c r="H8" i="40"/>
  <c r="H7" i="40" s="1"/>
  <c r="G8" i="40"/>
  <c r="G7" i="40" s="1"/>
  <c r="F8" i="40"/>
  <c r="F7" i="40" s="1"/>
  <c r="E8" i="40"/>
  <c r="E7" i="40" s="1"/>
  <c r="D8" i="40"/>
  <c r="D7" i="40" s="1"/>
  <c r="K22" i="39"/>
  <c r="K21" i="39" s="1"/>
  <c r="H21" i="39"/>
  <c r="J8" i="39"/>
  <c r="J7" i="39" s="1"/>
  <c r="J11" i="39"/>
  <c r="J13" i="39"/>
  <c r="J15" i="39"/>
  <c r="J17" i="39"/>
  <c r="J19" i="39"/>
  <c r="J30" i="39"/>
  <c r="J32" i="39"/>
  <c r="J34" i="39"/>
  <c r="J37" i="39"/>
  <c r="J39" i="39"/>
  <c r="J41" i="39"/>
  <c r="J43" i="39"/>
  <c r="J45" i="39"/>
  <c r="I8" i="39"/>
  <c r="I7" i="39" s="1"/>
  <c r="I11" i="39"/>
  <c r="I13" i="39"/>
  <c r="I15" i="39"/>
  <c r="I17" i="39"/>
  <c r="I19" i="39"/>
  <c r="I30" i="39"/>
  <c r="I32" i="39"/>
  <c r="I34" i="39"/>
  <c r="I37" i="39"/>
  <c r="I39" i="39"/>
  <c r="I41" i="39"/>
  <c r="I43" i="39"/>
  <c r="I45" i="39"/>
  <c r="H8" i="39"/>
  <c r="H7" i="39" s="1"/>
  <c r="H11" i="39"/>
  <c r="H13" i="39"/>
  <c r="H15" i="39"/>
  <c r="H17" i="39"/>
  <c r="H19" i="39"/>
  <c r="H30" i="39"/>
  <c r="H32" i="39"/>
  <c r="H34" i="39"/>
  <c r="H37" i="39"/>
  <c r="H39" i="39"/>
  <c r="H41" i="39"/>
  <c r="H43" i="39"/>
  <c r="H45" i="39"/>
  <c r="G8" i="39"/>
  <c r="G7" i="39" s="1"/>
  <c r="G11" i="39"/>
  <c r="G13" i="39"/>
  <c r="G15" i="39"/>
  <c r="G17" i="39"/>
  <c r="G19" i="39"/>
  <c r="G30" i="39"/>
  <c r="G32" i="39"/>
  <c r="G34" i="39"/>
  <c r="G37" i="39"/>
  <c r="G39" i="39"/>
  <c r="G41" i="39"/>
  <c r="G43" i="39"/>
  <c r="G45" i="39"/>
  <c r="F8" i="39"/>
  <c r="F7" i="39" s="1"/>
  <c r="F11" i="39"/>
  <c r="F13" i="39"/>
  <c r="F15" i="39"/>
  <c r="F17" i="39"/>
  <c r="F19" i="39"/>
  <c r="F30" i="39"/>
  <c r="F32" i="39"/>
  <c r="F34" i="39"/>
  <c r="F37" i="39"/>
  <c r="F39" i="39"/>
  <c r="F41" i="39"/>
  <c r="F43" i="39"/>
  <c r="F45" i="39"/>
  <c r="E8" i="39"/>
  <c r="E7" i="39" s="1"/>
  <c r="E11" i="39"/>
  <c r="E13" i="39"/>
  <c r="E15" i="39"/>
  <c r="E17" i="39"/>
  <c r="E19" i="39"/>
  <c r="E30" i="39"/>
  <c r="E32" i="39"/>
  <c r="E34" i="39"/>
  <c r="E37" i="39"/>
  <c r="E39" i="39"/>
  <c r="E41" i="39"/>
  <c r="E43" i="39"/>
  <c r="E45" i="39"/>
  <c r="D8" i="39"/>
  <c r="D7" i="39" s="1"/>
  <c r="D11" i="39"/>
  <c r="D13" i="39"/>
  <c r="D15" i="39"/>
  <c r="D17" i="39"/>
  <c r="D19" i="39"/>
  <c r="D30" i="39"/>
  <c r="D32" i="39"/>
  <c r="D34" i="39"/>
  <c r="D37" i="39"/>
  <c r="D39" i="39"/>
  <c r="D41" i="39"/>
  <c r="D43" i="39"/>
  <c r="D45" i="39"/>
  <c r="K38" i="39"/>
  <c r="K37" i="39" s="1"/>
  <c r="K40" i="39"/>
  <c r="K39" i="39" s="1"/>
  <c r="K42" i="39"/>
  <c r="K41" i="39" s="1"/>
  <c r="K44" i="39"/>
  <c r="K43" i="39"/>
  <c r="K46" i="39"/>
  <c r="K45" i="39" s="1"/>
  <c r="K31" i="39"/>
  <c r="K30" i="39" s="1"/>
  <c r="K35" i="39"/>
  <c r="K34" i="39" s="1"/>
  <c r="K33" i="39"/>
  <c r="K32" i="39" s="1"/>
  <c r="K27" i="39"/>
  <c r="K25" i="39"/>
  <c r="K23" i="39"/>
  <c r="K20" i="39"/>
  <c r="K19" i="39" s="1"/>
  <c r="K18" i="39"/>
  <c r="K17" i="39" s="1"/>
  <c r="K16" i="39"/>
  <c r="K15" i="39" s="1"/>
  <c r="K14" i="39"/>
  <c r="K13" i="39" s="1"/>
  <c r="K9" i="39"/>
  <c r="K8" i="39" s="1"/>
  <c r="K46" i="38"/>
  <c r="K45" i="38" s="1"/>
  <c r="K44" i="38"/>
  <c r="K43" i="38" s="1"/>
  <c r="K42" i="38"/>
  <c r="K41" i="38" s="1"/>
  <c r="K40" i="38"/>
  <c r="K39" i="38" s="1"/>
  <c r="K38" i="38"/>
  <c r="K37" i="38" s="1"/>
  <c r="K35" i="38"/>
  <c r="K34" i="38" s="1"/>
  <c r="K33" i="38"/>
  <c r="K31" i="38"/>
  <c r="K30" i="38" s="1"/>
  <c r="K20" i="38"/>
  <c r="K19" i="38" s="1"/>
  <c r="K18" i="38"/>
  <c r="K17" i="38" s="1"/>
  <c r="K16" i="38"/>
  <c r="K15" i="38" s="1"/>
  <c r="K14" i="38"/>
  <c r="K13" i="38" s="1"/>
  <c r="K9" i="38"/>
  <c r="K8" i="38" s="1"/>
  <c r="E13" i="38"/>
  <c r="J45" i="38"/>
  <c r="I45" i="38"/>
  <c r="H45" i="38"/>
  <c r="G45" i="38"/>
  <c r="F45" i="38"/>
  <c r="E45" i="38"/>
  <c r="J43" i="38"/>
  <c r="I43" i="38"/>
  <c r="H43" i="38"/>
  <c r="G43" i="38"/>
  <c r="F43" i="38"/>
  <c r="E43" i="38"/>
  <c r="J41" i="38"/>
  <c r="I41" i="38"/>
  <c r="H41" i="38"/>
  <c r="G41" i="38"/>
  <c r="F41" i="38"/>
  <c r="E41" i="38"/>
  <c r="J39" i="38"/>
  <c r="I39" i="38"/>
  <c r="H39" i="38"/>
  <c r="G39" i="38"/>
  <c r="F39" i="38"/>
  <c r="E39" i="38"/>
  <c r="E37" i="38"/>
  <c r="E8" i="38"/>
  <c r="E7" i="38" s="1"/>
  <c r="E11" i="38"/>
  <c r="E15" i="38"/>
  <c r="E17" i="38"/>
  <c r="E19" i="38"/>
  <c r="E30" i="38"/>
  <c r="E32" i="38"/>
  <c r="E34" i="38"/>
  <c r="J37" i="38"/>
  <c r="I37" i="38"/>
  <c r="H37" i="38"/>
  <c r="G37" i="38"/>
  <c r="F37" i="38"/>
  <c r="J34" i="38"/>
  <c r="J30" i="38"/>
  <c r="J32" i="38"/>
  <c r="I34" i="38"/>
  <c r="H34" i="38"/>
  <c r="G34" i="38"/>
  <c r="F34" i="38"/>
  <c r="F30" i="38"/>
  <c r="F32" i="38"/>
  <c r="I32" i="38"/>
  <c r="H32" i="38"/>
  <c r="G32" i="38"/>
  <c r="I30" i="38"/>
  <c r="H30" i="38"/>
  <c r="G30" i="38"/>
  <c r="J19" i="38"/>
  <c r="I19" i="38"/>
  <c r="H19" i="38"/>
  <c r="G19" i="38"/>
  <c r="F19" i="38"/>
  <c r="J17" i="38"/>
  <c r="I17" i="38"/>
  <c r="H17" i="38"/>
  <c r="G17" i="38"/>
  <c r="F17" i="38"/>
  <c r="J15" i="38"/>
  <c r="I15" i="38"/>
  <c r="H15" i="38"/>
  <c r="H11" i="38"/>
  <c r="H13" i="38"/>
  <c r="G15" i="38"/>
  <c r="F15" i="38"/>
  <c r="J13" i="38"/>
  <c r="I13" i="38"/>
  <c r="G13" i="38"/>
  <c r="F13" i="38"/>
  <c r="F11" i="38"/>
  <c r="J11" i="38"/>
  <c r="I11" i="38"/>
  <c r="G11" i="38"/>
  <c r="J8" i="38"/>
  <c r="J7" i="38" s="1"/>
  <c r="I8" i="38"/>
  <c r="I7" i="38" s="1"/>
  <c r="H8" i="38"/>
  <c r="H7" i="38" s="1"/>
  <c r="G8" i="38"/>
  <c r="G7" i="38" s="1"/>
  <c r="F8" i="38"/>
  <c r="F7" i="38" s="1"/>
  <c r="D45" i="38"/>
  <c r="D43" i="38"/>
  <c r="D37" i="38"/>
  <c r="D39" i="38"/>
  <c r="D41" i="38"/>
  <c r="D34" i="38"/>
  <c r="D32" i="38"/>
  <c r="D30" i="38"/>
  <c r="D19" i="38"/>
  <c r="D17" i="38"/>
  <c r="D11" i="38"/>
  <c r="D13" i="38"/>
  <c r="D15" i="38"/>
  <c r="D8" i="38"/>
  <c r="D7" i="38" s="1"/>
  <c r="K32" i="38"/>
  <c r="K27" i="38"/>
  <c r="K25" i="38"/>
  <c r="K23" i="38"/>
  <c r="K21" i="38"/>
  <c r="H29" i="40"/>
  <c r="I10" i="40" l="1"/>
  <c r="J47" i="41"/>
  <c r="J49" i="41" s="1"/>
  <c r="I47" i="42"/>
  <c r="I49" i="42" s="1"/>
  <c r="J36" i="40"/>
  <c r="G10" i="39"/>
  <c r="G10" i="40"/>
  <c r="G36" i="38"/>
  <c r="H10" i="39"/>
  <c r="F29" i="38"/>
  <c r="D29" i="38"/>
  <c r="J29" i="38"/>
  <c r="H29" i="39"/>
  <c r="D29" i="39"/>
  <c r="D10" i="40"/>
  <c r="I29" i="38"/>
  <c r="H36" i="38"/>
  <c r="E10" i="39"/>
  <c r="F36" i="39"/>
  <c r="J10" i="39"/>
  <c r="E10" i="40"/>
  <c r="F47" i="42"/>
  <c r="F49" i="42" s="1"/>
  <c r="I36" i="38"/>
  <c r="E36" i="39"/>
  <c r="G29" i="39"/>
  <c r="H36" i="40"/>
  <c r="G47" i="40"/>
  <c r="G49" i="40" s="1"/>
  <c r="K10" i="42"/>
  <c r="E36" i="38"/>
  <c r="F29" i="39"/>
  <c r="G47" i="42"/>
  <c r="G49" i="42" s="1"/>
  <c r="D47" i="42"/>
  <c r="J10" i="38"/>
  <c r="G10" i="38"/>
  <c r="E29" i="39"/>
  <c r="D36" i="40"/>
  <c r="G47" i="41"/>
  <c r="G49" i="41" s="1"/>
  <c r="K29" i="40"/>
  <c r="D36" i="38"/>
  <c r="F10" i="38"/>
  <c r="E10" i="38"/>
  <c r="K29" i="38"/>
  <c r="D36" i="39"/>
  <c r="F10" i="39"/>
  <c r="I29" i="39"/>
  <c r="J36" i="39"/>
  <c r="J29" i="39"/>
  <c r="K36" i="40"/>
  <c r="H10" i="40"/>
  <c r="I47" i="41"/>
  <c r="I49" i="41" s="1"/>
  <c r="I10" i="38"/>
  <c r="G29" i="38"/>
  <c r="D10" i="39"/>
  <c r="I10" i="39"/>
  <c r="D29" i="40"/>
  <c r="D10" i="38"/>
  <c r="D47" i="38" s="1"/>
  <c r="D49" i="38" s="1"/>
  <c r="H10" i="38"/>
  <c r="H29" i="38"/>
  <c r="E29" i="38"/>
  <c r="J36" i="38"/>
  <c r="J47" i="38" s="1"/>
  <c r="J49" i="38" s="1"/>
  <c r="F36" i="38"/>
  <c r="K29" i="39"/>
  <c r="G36" i="39"/>
  <c r="G47" i="39" s="1"/>
  <c r="G49" i="39" s="1"/>
  <c r="H36" i="39"/>
  <c r="H47" i="39" s="1"/>
  <c r="H49" i="39" s="1"/>
  <c r="I36" i="39"/>
  <c r="F36" i="40"/>
  <c r="F47" i="40" s="1"/>
  <c r="F49" i="40" s="1"/>
  <c r="I36" i="40"/>
  <c r="I47" i="40" s="1"/>
  <c r="I49" i="40" s="1"/>
  <c r="E36" i="40"/>
  <c r="J47" i="42"/>
  <c r="J49" i="42" s="1"/>
  <c r="E47" i="42"/>
  <c r="E49" i="42" s="1"/>
  <c r="D49" i="42"/>
  <c r="K47" i="42"/>
  <c r="L47" i="42" s="1"/>
  <c r="H47" i="42"/>
  <c r="H49" i="42" s="1"/>
  <c r="H47" i="41"/>
  <c r="H49" i="41" s="1"/>
  <c r="F47" i="41"/>
  <c r="F49" i="41" s="1"/>
  <c r="E47" i="41"/>
  <c r="E49" i="41" s="1"/>
  <c r="K10" i="41"/>
  <c r="K47" i="41" s="1"/>
  <c r="L36" i="41" s="1"/>
  <c r="D47" i="41"/>
  <c r="D49" i="41" s="1"/>
  <c r="K7" i="38"/>
  <c r="K7" i="40"/>
  <c r="K36" i="38"/>
  <c r="K36" i="39"/>
  <c r="K7" i="39"/>
  <c r="J47" i="40"/>
  <c r="J49" i="40" s="1"/>
  <c r="D47" i="39" l="1"/>
  <c r="D49" i="39" s="1"/>
  <c r="F47" i="38"/>
  <c r="F49" i="38" s="1"/>
  <c r="K10" i="39"/>
  <c r="K47" i="39" s="1"/>
  <c r="L36" i="39" s="1"/>
  <c r="J47" i="39"/>
  <c r="J49" i="39" s="1"/>
  <c r="E47" i="39"/>
  <c r="E49" i="39" s="1"/>
  <c r="H47" i="40"/>
  <c r="H49" i="40" s="1"/>
  <c r="K10" i="40"/>
  <c r="K47" i="40" s="1"/>
  <c r="L47" i="40" s="1"/>
  <c r="H47" i="38"/>
  <c r="H49" i="38" s="1"/>
  <c r="I47" i="38"/>
  <c r="I49" i="38" s="1"/>
  <c r="F47" i="39"/>
  <c r="F49" i="39" s="1"/>
  <c r="D47" i="40"/>
  <c r="D49" i="40" s="1"/>
  <c r="K10" i="38"/>
  <c r="K47" i="38" s="1"/>
  <c r="L36" i="38" s="1"/>
  <c r="I47" i="39"/>
  <c r="I49" i="39" s="1"/>
  <c r="E47" i="40"/>
  <c r="E49" i="40" s="1"/>
  <c r="G47" i="38"/>
  <c r="G49" i="38" s="1"/>
  <c r="E47" i="38"/>
  <c r="E49" i="38" s="1"/>
  <c r="L10" i="42"/>
  <c r="L7" i="42"/>
  <c r="L36" i="42"/>
  <c r="L29" i="42"/>
  <c r="L10" i="41"/>
  <c r="L47" i="41"/>
  <c r="L7" i="41"/>
  <c r="L29" i="41"/>
  <c r="L10" i="40" l="1"/>
  <c r="L7" i="40"/>
  <c r="L29" i="40"/>
  <c r="L7" i="38"/>
  <c r="L36" i="40"/>
  <c r="L10" i="39"/>
  <c r="L47" i="38"/>
  <c r="L29" i="38"/>
  <c r="L47" i="39"/>
  <c r="L29" i="39"/>
  <c r="L10" i="38"/>
  <c r="L7" i="39"/>
  <c r="K11" i="43" l="1"/>
  <c r="K11" i="39" l="1"/>
  <c r="K12" i="39"/>
  <c r="K12" i="40"/>
  <c r="K11" i="40"/>
  <c r="K11" i="41"/>
  <c r="K12" i="41"/>
  <c r="K12" i="38"/>
  <c r="K11" i="38"/>
  <c r="K11" i="42"/>
  <c r="K12" i="42"/>
</calcChain>
</file>

<file path=xl/sharedStrings.xml><?xml version="1.0" encoding="utf-8"?>
<sst xmlns="http://schemas.openxmlformats.org/spreadsheetml/2006/main" count="1251" uniqueCount="93">
  <si>
    <t>Inversiones de los Fondos de Pensiones en USD$</t>
  </si>
  <si>
    <t>Al 31 de Enero 2020</t>
  </si>
  <si>
    <t xml:space="preserve"> RD$</t>
  </si>
  <si>
    <t>Sub-Sector Económico / Emisor</t>
  </si>
  <si>
    <t>Clasificación de Riesgo</t>
  </si>
  <si>
    <t>Crecer</t>
  </si>
  <si>
    <t>Popular</t>
  </si>
  <si>
    <t>Reservas</t>
  </si>
  <si>
    <t>Siembra</t>
  </si>
  <si>
    <t>Banco Central-Reparto Individualizado</t>
  </si>
  <si>
    <t>Reservas-Reparto Individualizado</t>
  </si>
  <si>
    <t>Fondo de Solidaridad Social</t>
  </si>
  <si>
    <t xml:space="preserve">Total </t>
  </si>
  <si>
    <t>Valor de Mercado</t>
  </si>
  <si>
    <t>Participación</t>
  </si>
  <si>
    <t>Sector Gobierno Central</t>
  </si>
  <si>
    <t/>
  </si>
  <si>
    <t xml:space="preserve">  Ministerio de Hacienda</t>
  </si>
  <si>
    <t xml:space="preserve">    Bonos de Hacienda</t>
  </si>
  <si>
    <t>AAA</t>
  </si>
  <si>
    <t>Bancos Comerciales y de Servicios Múltiples</t>
  </si>
  <si>
    <t xml:space="preserve">  Banco BHD-León</t>
  </si>
  <si>
    <t xml:space="preserve">    Certificados de Depósito</t>
  </si>
  <si>
    <t>C-1</t>
  </si>
  <si>
    <t xml:space="preserve">  Banco Santa Cruz</t>
  </si>
  <si>
    <t>C-2</t>
  </si>
  <si>
    <t xml:space="preserve">  Banco de Reservas</t>
  </si>
  <si>
    <t xml:space="preserve">  Banco del Progreso</t>
  </si>
  <si>
    <t xml:space="preserve">  Banco Popular</t>
  </si>
  <si>
    <t>Banesco</t>
  </si>
  <si>
    <t>Citibank</t>
  </si>
  <si>
    <t>Banco Santa Cruz</t>
  </si>
  <si>
    <t xml:space="preserve">  Scotiabank</t>
  </si>
  <si>
    <t>Empresas Privadas</t>
  </si>
  <si>
    <t xml:space="preserve">  Consorcio Energético Punta Cana-Macao</t>
  </si>
  <si>
    <t xml:space="preserve">    Bonos Empresas</t>
  </si>
  <si>
    <t xml:space="preserve">AA </t>
  </si>
  <si>
    <t xml:space="preserve">  Dominican Power Partners</t>
  </si>
  <si>
    <t>AA</t>
  </si>
  <si>
    <t xml:space="preserve">  Empresa Generadora de Electricidad Haina, S.A.</t>
  </si>
  <si>
    <t xml:space="preserve">A  </t>
  </si>
  <si>
    <t>Fondos de Inversión</t>
  </si>
  <si>
    <t xml:space="preserve">  Fondo Cerrado de Desarrollo de Sociedades GAM Energía</t>
  </si>
  <si>
    <t xml:space="preserve">   Cuotas de fondos cerrados de inversión</t>
  </si>
  <si>
    <t>BBB</t>
  </si>
  <si>
    <t xml:space="preserve">  Fondo Cerrado de Desarrollo de Sociedades GAM II</t>
  </si>
  <si>
    <t xml:space="preserve">  Fondo de Inversión Cerrado Inmobiliario Excel I</t>
  </si>
  <si>
    <t xml:space="preserve">    Cuotas de fondos cerrados de inversión</t>
  </si>
  <si>
    <t xml:space="preserve">  Fondo de Inversión Cerrado Renta Inmobiliaria Dólares Popular</t>
  </si>
  <si>
    <t xml:space="preserve">  Fondo de Inversión Cerrado Inmobiliario Universal I</t>
  </si>
  <si>
    <t>TOTAL INVERSIONES</t>
  </si>
  <si>
    <t>CARTERA DE INVERSIONES</t>
  </si>
  <si>
    <t>PARTICIPACIÓN</t>
  </si>
  <si>
    <t>TOTAL CARTERA INVERSIONES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</si>
  <si>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Tasa de Cambio de referencia: RD$53.1375.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</si>
  <si>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Tasa de cambio publicada por el BC correspondiente al promedio ponderado del mercado spot, para ser utilizada como referencia para las operaciones del día 31 de enero de 2020.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</si>
  <si>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No incluye inversiones de los fondos complementarios ni del fondo del INABIMA.</t>
    </r>
  </si>
  <si>
    <t>Al 29 de Febrero 2020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</si>
  <si>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Tasa de Cambio de referencia: RD$53.4391.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</si>
  <si>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Tasa de cambio publicada por el BC correspondiente al promedio ponderado del mercado spot, para ser utilizada como referencia para las operaciones del día 29 de febrero de 2020.</t>
    </r>
  </si>
  <si>
    <t>Al 31 de Marzo 2020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</si>
  <si>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Tasa de Cambio de referencia: RD$53.8279.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</si>
  <si>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Tasa de cambio publicada por el BC correspondiente al promedio ponderado del mercado spot,  para ser utilizada como referencia para las operaciones del día 31 de Marzo de 2020.</t>
    </r>
  </si>
  <si>
    <t>Al 30 de Abril 2020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</si>
  <si>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Tasa de Cambio de referencia: RD$54.4558.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</si>
  <si>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Tasa de cambio publicada por el BC correspondiente al promedio ponderado del mercado spot,  para ser utilizada como referencia para las operaciones del día 30 de Abril de 2020.</t>
    </r>
  </si>
  <si>
    <t>Al 31 de Mayo 2020</t>
  </si>
  <si>
    <t xml:space="preserve">  Banesco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</si>
  <si>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Tasa de Cambio de referencia: RD$56.2714.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</si>
  <si>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Tasa de cambio publicada por el BC correspondiente al promedio ponderado del mercado spot,  para ser utilizada como referencia para las operaciones del día 29 de Mayo de 2020.</t>
    </r>
  </si>
  <si>
    <t>Al 30 de Junio 2020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</si>
  <si>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Tasa de Cambio de referencia: RD$58.1761.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</si>
  <si>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Tasa de cambio publicada por el BC correspondiente al promedio ponderado del mercado spot,  para ser utilizada como referencia para las operaciones del día 30 de Junio de 2020.</t>
    </r>
  </si>
  <si>
    <t>Al 31 de Julio 2020</t>
  </si>
  <si>
    <t>Al 31 de Agosto 2020</t>
  </si>
  <si>
    <t>Atlántico</t>
  </si>
  <si>
    <t>JMMB-BDI</t>
  </si>
  <si>
    <t xml:space="preserve">  Fondo de Inversión Cerrado Inmobiliario Excel II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</si>
  <si>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Tasa de Cambio de referencia: RD$58.3481.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</si>
  <si>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Tasa de cambio publicada por el BC correspondiente al promedio ponderado del mercado spot,  para ser utilizada como referencia para las operaciones del día 31 de Agosto de 2020.</t>
    </r>
  </si>
  <si>
    <t>Al 30 de Septiembre 2020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</si>
  <si>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Tasa de Cambio de referencia: RD$58.3056.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</si>
  <si>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Tasa de cambio publicada por el BC correspondiente al promedio ponderado del mercado spot,  para ser utilizada como referencia para las operaciones del día 30 de Septiembre de 2020.</t>
    </r>
  </si>
  <si>
    <t>Al 31 de Octubre 2020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</si>
  <si>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Tasa de Cambio de referencia: RD$58.3625.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</si>
  <si>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Tasa de cambio publicada por el BC correspondiente al promedio ponderado del mercado spot,  para ser utilizada como referencia para las operaciones del día 30 de Octubre de 2020.</t>
    </r>
  </si>
  <si>
    <t>Al 30 de Noviembre 2020</t>
  </si>
  <si>
    <t>1 Tasa de Cambio de referencia: RD$58.2052.</t>
  </si>
  <si>
    <t>2 Tasa de cambio publicada por el BC correspondiente al promedio ponderado del mercado spot,  para ser utilizada como referencia para las operaciones del día 30 de Noviembre de 2020.</t>
  </si>
  <si>
    <t>Al 31 de Diciembre 2020</t>
  </si>
  <si>
    <t>2 Tasa de cambio publicada por el BC correspondiente al promedio ponderado del mercado spot,  para ser utilizada como referencia para las operaciones del día 31 de Diciembre de 2020.</t>
  </si>
  <si>
    <t>1 Tasa de Cambio de referencia: RD$58.1131.</t>
  </si>
  <si>
    <t xml:space="preserve">  JMMB Fondo de Inversión Cerrado Inmobiliario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</si>
</sst>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RD$&quot;* #,##0.00_);_(&quot;RD$&quot;* \(#,##0.00\);_(&quot;RD$&quot;* &quot;-&quot;??_);_(@_)"/>
    <numFmt numFmtId="167" formatCode="_(* #,##0.00_);_(* \(#,##0.00\);_(* &quot;-&quot;_);_(@_)"/>
    <numFmt numFmtId="168" formatCode="_([$€-2]* #,##0.00_);_([$€-2]* \(#,##0.00\);_([$€-2]* &quot;-&quot;??_)"/>
    <numFmt numFmtId="169" formatCode="#,##0.0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905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6" fillId="0" borderId="0" xfId="1" applyFont="1" applyFill="1"/>
    <xf numFmtId="167" fontId="9" fillId="2" borderId="0" xfId="4" applyNumberFormat="1" applyFont="1" applyFill="1" applyBorder="1" applyAlignment="1">
      <alignment horizontal="center" vertical="center" wrapText="1"/>
    </xf>
    <xf numFmtId="167" fontId="6" fillId="2" borderId="0" xfId="4" applyNumberFormat="1" applyFont="1" applyFill="1" applyBorder="1" applyAlignment="1">
      <alignment horizontal="center" vertical="center" wrapText="1"/>
    </xf>
    <xf numFmtId="167" fontId="9" fillId="4" borderId="3" xfId="4" applyNumberFormat="1" applyFont="1" applyFill="1" applyBorder="1" applyAlignment="1">
      <alignment horizontal="center" vertical="center" wrapText="1"/>
    </xf>
    <xf numFmtId="167" fontId="9" fillId="4" borderId="1" xfId="4" applyNumberFormat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vertical="center" wrapText="1"/>
    </xf>
    <xf numFmtId="10" fontId="6" fillId="4" borderId="5" xfId="3" applyNumberFormat="1" applyFont="1" applyFill="1" applyBorder="1" applyAlignment="1">
      <alignment horizontal="center" vertical="center" wrapText="1"/>
    </xf>
    <xf numFmtId="10" fontId="9" fillId="4" borderId="4" xfId="3" applyNumberFormat="1" applyFont="1" applyFill="1" applyBorder="1" applyAlignment="1">
      <alignment horizontal="center" vertical="center" wrapText="1"/>
    </xf>
    <xf numFmtId="10" fontId="9" fillId="4" borderId="5" xfId="3" applyNumberFormat="1" applyFont="1" applyFill="1" applyBorder="1" applyAlignment="1">
      <alignment horizontal="center" vertical="center" wrapText="1"/>
    </xf>
    <xf numFmtId="0" fontId="6" fillId="0" borderId="0" xfId="0" applyFont="1"/>
    <xf numFmtId="165" fontId="6" fillId="0" borderId="0" xfId="903" applyFont="1"/>
    <xf numFmtId="4" fontId="6" fillId="0" borderId="0" xfId="0" applyNumberFormat="1" applyFont="1"/>
    <xf numFmtId="0" fontId="9" fillId="4" borderId="7" xfId="1" applyFont="1" applyFill="1" applyBorder="1" applyAlignment="1">
      <alignment vertical="center" wrapText="1"/>
    </xf>
    <xf numFmtId="0" fontId="6" fillId="0" borderId="8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horizontal="left" vertical="center" wrapText="1" indent="1"/>
    </xf>
    <xf numFmtId="4" fontId="0" fillId="0" borderId="0" xfId="0" applyNumberFormat="1" applyFont="1" applyBorder="1"/>
    <xf numFmtId="167" fontId="6" fillId="0" borderId="0" xfId="0" applyNumberFormat="1" applyFont="1"/>
    <xf numFmtId="4" fontId="0" fillId="0" borderId="0" xfId="0" applyNumberFormat="1"/>
    <xf numFmtId="10" fontId="6" fillId="4" borderId="9" xfId="3" applyNumberFormat="1" applyFont="1" applyFill="1" applyBorder="1" applyAlignment="1">
      <alignment horizontal="center" vertical="center" wrapText="1"/>
    </xf>
    <xf numFmtId="10" fontId="6" fillId="4" borderId="8" xfId="3" applyNumberFormat="1" applyFont="1" applyFill="1" applyBorder="1" applyAlignment="1">
      <alignment horizontal="center" vertical="center" wrapText="1"/>
    </xf>
    <xf numFmtId="10" fontId="6" fillId="4" borderId="2" xfId="3" applyNumberFormat="1" applyFont="1" applyFill="1" applyBorder="1" applyAlignment="1">
      <alignment horizontal="center" vertical="center" wrapText="1"/>
    </xf>
    <xf numFmtId="167" fontId="9" fillId="4" borderId="10" xfId="4" applyNumberFormat="1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165" fontId="6" fillId="0" borderId="5" xfId="903" applyFont="1" applyFill="1" applyBorder="1" applyAlignment="1">
      <alignment horizontal="center" vertical="center" wrapText="1"/>
    </xf>
    <xf numFmtId="165" fontId="6" fillId="0" borderId="0" xfId="903" applyFont="1" applyFill="1" applyBorder="1" applyAlignment="1">
      <alignment horizontal="center" vertical="center" wrapText="1"/>
    </xf>
    <xf numFmtId="43" fontId="0" fillId="0" borderId="0" xfId="0" applyNumberFormat="1"/>
    <xf numFmtId="43" fontId="0" fillId="0" borderId="5" xfId="0" applyNumberFormat="1" applyBorder="1"/>
    <xf numFmtId="165" fontId="9" fillId="4" borderId="4" xfId="903" applyFont="1" applyFill="1" applyBorder="1" applyAlignment="1">
      <alignment horizontal="center" vertical="center" wrapText="1"/>
    </xf>
    <xf numFmtId="165" fontId="9" fillId="4" borderId="1" xfId="903" applyFont="1" applyFill="1" applyBorder="1" applyAlignment="1">
      <alignment horizontal="center" vertical="center" wrapText="1"/>
    </xf>
    <xf numFmtId="165" fontId="9" fillId="4" borderId="3" xfId="903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vertical="center" wrapText="1"/>
    </xf>
    <xf numFmtId="10" fontId="9" fillId="4" borderId="8" xfId="3" applyNumberFormat="1" applyFont="1" applyFill="1" applyBorder="1" applyAlignment="1">
      <alignment horizontal="center" vertical="center" wrapText="1"/>
    </xf>
    <xf numFmtId="165" fontId="9" fillId="0" borderId="9" xfId="903" applyFont="1" applyFill="1" applyBorder="1" applyAlignment="1">
      <alignment horizontal="center" vertical="center" wrapText="1"/>
    </xf>
    <xf numFmtId="165" fontId="9" fillId="0" borderId="11" xfId="903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vertical="center" wrapText="1"/>
    </xf>
    <xf numFmtId="165" fontId="9" fillId="0" borderId="5" xfId="903" applyFont="1" applyFill="1" applyBorder="1" applyAlignment="1">
      <alignment horizontal="center" vertical="center" wrapText="1"/>
    </xf>
    <xf numFmtId="165" fontId="9" fillId="0" borderId="0" xfId="903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justify" vertical="justify" wrapText="1"/>
    </xf>
    <xf numFmtId="0" fontId="11" fillId="0" borderId="0" xfId="0" applyFont="1"/>
    <xf numFmtId="0" fontId="13" fillId="0" borderId="0" xfId="0" applyFont="1"/>
    <xf numFmtId="167" fontId="13" fillId="0" borderId="0" xfId="0" applyNumberFormat="1" applyFont="1"/>
    <xf numFmtId="167" fontId="9" fillId="4" borderId="4" xfId="4" applyNumberFormat="1" applyFont="1" applyFill="1" applyBorder="1" applyAlignment="1">
      <alignment horizontal="center" vertical="center" wrapText="1"/>
    </xf>
    <xf numFmtId="4" fontId="9" fillId="4" borderId="4" xfId="4" applyNumberFormat="1" applyFont="1" applyFill="1" applyBorder="1" applyAlignment="1">
      <alignment horizontal="center" vertical="center" wrapText="1"/>
    </xf>
    <xf numFmtId="4" fontId="9" fillId="4" borderId="3" xfId="4" applyNumberFormat="1" applyFont="1" applyFill="1" applyBorder="1" applyAlignment="1">
      <alignment horizontal="center" vertical="center" wrapText="1"/>
    </xf>
    <xf numFmtId="10" fontId="6" fillId="4" borderId="4" xfId="3" applyNumberFormat="1" applyFont="1" applyFill="1" applyBorder="1" applyAlignment="1">
      <alignment horizontal="center" vertical="center" wrapText="1"/>
    </xf>
    <xf numFmtId="10" fontId="6" fillId="4" borderId="6" xfId="3" applyNumberFormat="1" applyFont="1" applyFill="1" applyBorder="1" applyAlignment="1">
      <alignment horizontal="center" vertical="center" wrapText="1"/>
    </xf>
    <xf numFmtId="43" fontId="0" fillId="0" borderId="6" xfId="0" applyNumberFormat="1" applyBorder="1"/>
    <xf numFmtId="165" fontId="6" fillId="0" borderId="6" xfId="903" applyFont="1" applyFill="1" applyBorder="1" applyAlignment="1">
      <alignment horizontal="center" vertical="center" wrapText="1"/>
    </xf>
    <xf numFmtId="167" fontId="9" fillId="2" borderId="9" xfId="4" applyNumberFormat="1" applyFont="1" applyFill="1" applyBorder="1" applyAlignment="1">
      <alignment horizontal="center" vertical="center" wrapText="1"/>
    </xf>
    <xf numFmtId="4" fontId="0" fillId="0" borderId="5" xfId="0" applyNumberFormat="1" applyFont="1" applyBorder="1"/>
    <xf numFmtId="167" fontId="9" fillId="2" borderId="5" xfId="4" applyNumberFormat="1" applyFont="1" applyFill="1" applyBorder="1" applyAlignment="1">
      <alignment horizontal="center" vertical="center" wrapText="1"/>
    </xf>
    <xf numFmtId="167" fontId="6" fillId="2" borderId="5" xfId="4" applyNumberFormat="1" applyFont="1" applyFill="1" applyBorder="1" applyAlignment="1">
      <alignment horizontal="center" vertical="center" wrapText="1"/>
    </xf>
    <xf numFmtId="4" fontId="0" fillId="0" borderId="5" xfId="0" applyNumberFormat="1" applyBorder="1"/>
    <xf numFmtId="4" fontId="0" fillId="0" borderId="6" xfId="0" applyNumberFormat="1" applyBorder="1"/>
    <xf numFmtId="4" fontId="9" fillId="4" borderId="10" xfId="4" applyNumberFormat="1" applyFont="1" applyFill="1" applyBorder="1" applyAlignment="1">
      <alignment horizontal="right" vertical="center" wrapText="1"/>
    </xf>
    <xf numFmtId="165" fontId="6" fillId="0" borderId="0" xfId="0" applyNumberFormat="1" applyFont="1"/>
    <xf numFmtId="0" fontId="9" fillId="0" borderId="0" xfId="0" applyFont="1"/>
    <xf numFmtId="165" fontId="9" fillId="0" borderId="0" xfId="903" applyFont="1"/>
    <xf numFmtId="4" fontId="14" fillId="4" borderId="6" xfId="0" applyNumberFormat="1" applyFont="1" applyFill="1" applyBorder="1" applyAlignment="1">
      <alignment horizontal="center"/>
    </xf>
    <xf numFmtId="165" fontId="6" fillId="0" borderId="14" xfId="903" applyFont="1" applyFill="1" applyBorder="1" applyAlignment="1">
      <alignment horizontal="center" vertical="center" wrapText="1"/>
    </xf>
    <xf numFmtId="43" fontId="0" fillId="0" borderId="14" xfId="0" applyNumberFormat="1" applyBorder="1"/>
    <xf numFmtId="165" fontId="9" fillId="0" borderId="14" xfId="903" applyFont="1" applyFill="1" applyBorder="1" applyAlignment="1">
      <alignment horizontal="center" vertical="center" wrapText="1"/>
    </xf>
    <xf numFmtId="165" fontId="9" fillId="0" borderId="13" xfId="903" applyFont="1" applyFill="1" applyBorder="1" applyAlignment="1">
      <alignment horizontal="center" vertical="center" wrapText="1"/>
    </xf>
    <xf numFmtId="43" fontId="0" fillId="0" borderId="12" xfId="0" applyNumberFormat="1" applyBorder="1"/>
    <xf numFmtId="165" fontId="13" fillId="0" borderId="0" xfId="0" applyNumberFormat="1" applyFont="1"/>
    <xf numFmtId="10" fontId="9" fillId="4" borderId="15" xfId="3" applyNumberFormat="1" applyFont="1" applyFill="1" applyBorder="1" applyAlignment="1">
      <alignment horizontal="center" vertical="center" wrapText="1"/>
    </xf>
    <xf numFmtId="10" fontId="6" fillId="4" borderId="7" xfId="3" applyNumberFormat="1" applyFont="1" applyFill="1" applyBorder="1" applyAlignment="1">
      <alignment horizontal="center" vertical="center" wrapText="1"/>
    </xf>
    <xf numFmtId="165" fontId="6" fillId="0" borderId="1" xfId="903" applyFont="1" applyFill="1" applyBorder="1" applyAlignment="1">
      <alignment horizontal="center" vertical="center" wrapText="1"/>
    </xf>
    <xf numFmtId="167" fontId="9" fillId="2" borderId="13" xfId="4" applyNumberFormat="1" applyFont="1" applyFill="1" applyBorder="1" applyAlignment="1">
      <alignment horizontal="center" vertical="center" wrapText="1"/>
    </xf>
    <xf numFmtId="4" fontId="0" fillId="0" borderId="14" xfId="0" applyNumberFormat="1" applyFont="1" applyBorder="1"/>
    <xf numFmtId="167" fontId="9" fillId="2" borderId="14" xfId="4" applyNumberFormat="1" applyFont="1" applyFill="1" applyBorder="1" applyAlignment="1">
      <alignment horizontal="center" vertical="center" wrapText="1"/>
    </xf>
    <xf numFmtId="167" fontId="6" fillId="2" borderId="14" xfId="4" applyNumberFormat="1" applyFont="1" applyFill="1" applyBorder="1" applyAlignment="1">
      <alignment horizontal="center" vertical="center" wrapText="1"/>
    </xf>
    <xf numFmtId="4" fontId="0" fillId="0" borderId="14" xfId="0" applyNumberFormat="1" applyBorder="1"/>
    <xf numFmtId="4" fontId="0" fillId="0" borderId="12" xfId="0" applyNumberFormat="1" applyBorder="1"/>
    <xf numFmtId="43" fontId="0" fillId="0" borderId="0" xfId="32" applyNumberFormat="1" applyFont="1"/>
    <xf numFmtId="43" fontId="0" fillId="0" borderId="0" xfId="0" applyNumberFormat="1" applyBorder="1"/>
    <xf numFmtId="165" fontId="9" fillId="4" borderId="10" xfId="903" applyFont="1" applyFill="1" applyBorder="1" applyAlignment="1">
      <alignment horizontal="center" vertical="center" wrapText="1"/>
    </xf>
    <xf numFmtId="169" fontId="6" fillId="0" borderId="0" xfId="0" applyNumberFormat="1" applyFont="1"/>
    <xf numFmtId="43" fontId="6" fillId="0" borderId="0" xfId="0" applyNumberFormat="1" applyFont="1"/>
    <xf numFmtId="43" fontId="13" fillId="0" borderId="0" xfId="0" applyNumberFormat="1" applyFont="1"/>
    <xf numFmtId="43" fontId="0" fillId="0" borderId="0" xfId="0" applyNumberFormat="1" applyAlignment="1">
      <alignment horizontal="right"/>
    </xf>
    <xf numFmtId="4" fontId="15" fillId="0" borderId="14" xfId="0" applyNumberFormat="1" applyFont="1" applyBorder="1"/>
    <xf numFmtId="4" fontId="14" fillId="5" borderId="6" xfId="0" applyNumberFormat="1" applyFont="1" applyFill="1" applyBorder="1" applyAlignment="1">
      <alignment horizontal="center"/>
    </xf>
    <xf numFmtId="10" fontId="9" fillId="4" borderId="9" xfId="3" applyNumberFormat="1" applyFont="1" applyFill="1" applyBorder="1" applyAlignment="1">
      <alignment horizontal="center" vertical="center" wrapText="1"/>
    </xf>
    <xf numFmtId="10" fontId="9" fillId="4" borderId="6" xfId="3" applyNumberFormat="1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10" fontId="9" fillId="4" borderId="10" xfId="904" applyNumberFormat="1" applyFont="1" applyFill="1" applyBorder="1" applyAlignment="1">
      <alignment horizontal="center" vertical="center" wrapText="1"/>
    </xf>
    <xf numFmtId="43" fontId="0" fillId="0" borderId="16" xfId="0" applyNumberFormat="1" applyBorder="1"/>
    <xf numFmtId="165" fontId="6" fillId="0" borderId="16" xfId="903" applyFont="1" applyFill="1" applyBorder="1" applyAlignment="1">
      <alignment horizontal="center" vertical="center" wrapText="1"/>
    </xf>
    <xf numFmtId="10" fontId="6" fillId="4" borderId="14" xfId="3" applyNumberFormat="1" applyFont="1" applyFill="1" applyBorder="1" applyAlignment="1">
      <alignment horizontal="center" vertical="center" wrapText="1"/>
    </xf>
    <xf numFmtId="165" fontId="9" fillId="4" borderId="6" xfId="903" applyFont="1" applyFill="1" applyBorder="1" applyAlignment="1">
      <alignment horizontal="center" vertical="center" wrapText="1"/>
    </xf>
    <xf numFmtId="167" fontId="9" fillId="4" borderId="12" xfId="4" applyNumberFormat="1" applyFont="1" applyFill="1" applyBorder="1" applyAlignment="1">
      <alignment horizontal="center" vertical="center" wrapText="1"/>
    </xf>
    <xf numFmtId="165" fontId="9" fillId="0" borderId="17" xfId="903" applyFont="1" applyFill="1" applyBorder="1" applyAlignment="1">
      <alignment horizontal="center" vertical="center" wrapText="1"/>
    </xf>
    <xf numFmtId="43" fontId="0" fillId="0" borderId="18" xfId="0" applyNumberFormat="1" applyBorder="1"/>
    <xf numFmtId="165" fontId="9" fillId="0" borderId="18" xfId="903" applyFont="1" applyFill="1" applyBorder="1" applyAlignment="1">
      <alignment horizontal="center" vertical="center" wrapText="1"/>
    </xf>
    <xf numFmtId="43" fontId="0" fillId="0" borderId="19" xfId="0" applyNumberFormat="1" applyBorder="1"/>
    <xf numFmtId="165" fontId="9" fillId="4" borderId="9" xfId="903" applyFont="1" applyFill="1" applyBorder="1" applyAlignment="1">
      <alignment horizontal="center" vertical="center" wrapText="1"/>
    </xf>
    <xf numFmtId="165" fontId="9" fillId="0" borderId="16" xfId="903" applyFont="1" applyFill="1" applyBorder="1" applyAlignment="1">
      <alignment horizontal="center" vertical="center" wrapText="1"/>
    </xf>
    <xf numFmtId="165" fontId="6" fillId="0" borderId="18" xfId="903" applyFont="1" applyFill="1" applyBorder="1" applyAlignment="1">
      <alignment horizontal="center" vertical="center" wrapText="1"/>
    </xf>
    <xf numFmtId="165" fontId="6" fillId="0" borderId="19" xfId="903" applyFont="1" applyFill="1" applyBorder="1" applyAlignment="1">
      <alignment horizontal="center" vertical="center" wrapText="1"/>
    </xf>
    <xf numFmtId="165" fontId="6" fillId="0" borderId="8" xfId="903" applyFont="1" applyFill="1" applyBorder="1" applyAlignment="1">
      <alignment horizontal="center" vertical="center" wrapText="1"/>
    </xf>
    <xf numFmtId="165" fontId="9" fillId="4" borderId="5" xfId="903" applyFont="1" applyFill="1" applyBorder="1" applyAlignment="1">
      <alignment horizontal="center" vertical="center" wrapText="1"/>
    </xf>
    <xf numFmtId="165" fontId="9" fillId="0" borderId="15" xfId="903" applyFont="1" applyFill="1" applyBorder="1" applyAlignment="1">
      <alignment horizontal="center" vertical="center" wrapText="1"/>
    </xf>
    <xf numFmtId="10" fontId="9" fillId="4" borderId="14" xfId="3" applyNumberFormat="1" applyFont="1" applyFill="1" applyBorder="1" applyAlignment="1">
      <alignment horizontal="center" vertical="center" wrapText="1"/>
    </xf>
    <xf numFmtId="165" fontId="9" fillId="4" borderId="0" xfId="903" applyFont="1" applyFill="1" applyBorder="1" applyAlignment="1">
      <alignment horizontal="center" vertical="center" wrapText="1"/>
    </xf>
    <xf numFmtId="167" fontId="9" fillId="4" borderId="0" xfId="4" applyNumberFormat="1" applyFont="1" applyFill="1" applyBorder="1" applyAlignment="1">
      <alignment horizontal="center" vertical="center" wrapText="1"/>
    </xf>
    <xf numFmtId="165" fontId="9" fillId="0" borderId="20" xfId="903" applyFont="1" applyFill="1" applyBorder="1" applyAlignment="1">
      <alignment horizontal="center" vertical="center" wrapText="1"/>
    </xf>
    <xf numFmtId="43" fontId="0" fillId="0" borderId="21" xfId="0" applyNumberFormat="1" applyBorder="1"/>
    <xf numFmtId="167" fontId="9" fillId="2" borderId="17" xfId="4" applyNumberFormat="1" applyFont="1" applyFill="1" applyBorder="1" applyAlignment="1">
      <alignment horizontal="center" vertical="center" wrapText="1"/>
    </xf>
    <xf numFmtId="10" fontId="9" fillId="4" borderId="9" xfId="3" applyNumberFormat="1" applyFont="1" applyFill="1" applyBorder="1" applyAlignment="1">
      <alignment horizontal="center" vertical="center" wrapText="1"/>
    </xf>
    <xf numFmtId="10" fontId="9" fillId="4" borderId="6" xfId="3" applyNumberFormat="1" applyFont="1" applyFill="1" applyBorder="1" applyAlignment="1">
      <alignment horizontal="center" vertical="center" wrapText="1"/>
    </xf>
    <xf numFmtId="10" fontId="6" fillId="4" borderId="0" xfId="3" applyNumberFormat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0" fillId="0" borderId="10" xfId="0" applyBorder="1" applyAlignment="1"/>
    <xf numFmtId="10" fontId="9" fillId="4" borderId="9" xfId="3" applyNumberFormat="1" applyFont="1" applyFill="1" applyBorder="1" applyAlignment="1">
      <alignment horizontal="center" vertical="center" wrapText="1"/>
    </xf>
    <xf numFmtId="10" fontId="9" fillId="4" borderId="6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7" fillId="3" borderId="10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10" fontId="9" fillId="4" borderId="7" xfId="904" applyNumberFormat="1" applyFont="1" applyFill="1" applyBorder="1" applyAlignment="1">
      <alignment horizontal="center" vertical="center" wrapText="1"/>
    </xf>
    <xf numFmtId="10" fontId="9" fillId="4" borderId="12" xfId="904" applyNumberFormat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justify" vertical="justify" wrapText="1"/>
    </xf>
    <xf numFmtId="0" fontId="0" fillId="0" borderId="3" xfId="0" applyBorder="1" applyAlignment="1"/>
    <xf numFmtId="0" fontId="9" fillId="4" borderId="3" xfId="1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0" fontId="9" fillId="4" borderId="2" xfId="904" applyNumberFormat="1" applyFont="1" applyFill="1" applyBorder="1" applyAlignment="1">
      <alignment horizontal="center" vertical="center" wrapText="1"/>
    </xf>
    <xf numFmtId="10" fontId="9" fillId="4" borderId="10" xfId="904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/>
    </xf>
  </cellXfs>
  <cellStyles count="905">
    <cellStyle name="Comma 2" xfId="5"/>
    <cellStyle name="Euro" xfId="6"/>
    <cellStyle name="Millares" xfId="903" builtinId="3"/>
    <cellStyle name="Millares 10" xfId="7"/>
    <cellStyle name="Millares 10 2" xfId="8"/>
    <cellStyle name="Millares 10 2 2" xfId="9"/>
    <cellStyle name="Millares 10 2 2 2" xfId="10"/>
    <cellStyle name="Millares 10 2 2 2 2" xfId="11"/>
    <cellStyle name="Millares 10 2 2 2 2 2" xfId="12"/>
    <cellStyle name="Millares 10 2 2 2 3" xfId="13"/>
    <cellStyle name="Millares 10 2 2 3" xfId="14"/>
    <cellStyle name="Millares 10 2 2 3 2" xfId="15"/>
    <cellStyle name="Millares 10 2 2 4" xfId="16"/>
    <cellStyle name="Millares 10 2 3" xfId="17"/>
    <cellStyle name="Millares 10 2 3 2" xfId="18"/>
    <cellStyle name="Millares 10 2 3 2 2" xfId="19"/>
    <cellStyle name="Millares 10 2 3 3" xfId="20"/>
    <cellStyle name="Millares 10 2 4" xfId="21"/>
    <cellStyle name="Millares 10 2 4 2" xfId="22"/>
    <cellStyle name="Millares 10 2 5" xfId="23"/>
    <cellStyle name="Millares 11" xfId="24"/>
    <cellStyle name="Millares 11 2" xfId="25"/>
    <cellStyle name="Millares 11 3" xfId="26"/>
    <cellStyle name="Millares 11 4" xfId="27"/>
    <cellStyle name="Millares 11 5" xfId="28"/>
    <cellStyle name="Millares 11 6" xfId="29"/>
    <cellStyle name="Millares 11 7" xfId="30"/>
    <cellStyle name="Millares 11 8" xfId="31"/>
    <cellStyle name="Millares 12" xfId="32"/>
    <cellStyle name="Millares 13" xfId="33"/>
    <cellStyle name="Millares 13 10" xfId="34"/>
    <cellStyle name="Millares 13 11" xfId="35"/>
    <cellStyle name="Millares 13 12" xfId="36"/>
    <cellStyle name="Millares 13 13" xfId="37"/>
    <cellStyle name="Millares 13 14" xfId="38"/>
    <cellStyle name="Millares 13 15" xfId="39"/>
    <cellStyle name="Millares 13 16" xfId="40"/>
    <cellStyle name="Millares 13 2" xfId="41"/>
    <cellStyle name="Millares 13 2 2" xfId="42"/>
    <cellStyle name="Millares 13 2 2 2" xfId="43"/>
    <cellStyle name="Millares 13 2 2 2 2" xfId="44"/>
    <cellStyle name="Millares 13 2 2 3" xfId="45"/>
    <cellStyle name="Millares 13 2 3" xfId="46"/>
    <cellStyle name="Millares 13 2 3 2" xfId="47"/>
    <cellStyle name="Millares 13 2 4" xfId="48"/>
    <cellStyle name="Millares 13 3" xfId="49"/>
    <cellStyle name="Millares 13 3 2" xfId="50"/>
    <cellStyle name="Millares 13 3 2 2" xfId="51"/>
    <cellStyle name="Millares 13 3 3" xfId="52"/>
    <cellStyle name="Millares 13 4" xfId="53"/>
    <cellStyle name="Millares 13 4 2" xfId="54"/>
    <cellStyle name="Millares 13 5" xfId="55"/>
    <cellStyle name="Millares 13 6" xfId="56"/>
    <cellStyle name="Millares 13 7" xfId="57"/>
    <cellStyle name="Millares 13 8" xfId="58"/>
    <cellStyle name="Millares 13 9" xfId="59"/>
    <cellStyle name="Millares 14" xfId="60"/>
    <cellStyle name="Millares 14 2" xfId="61"/>
    <cellStyle name="Millares 14 2 2" xfId="62"/>
    <cellStyle name="Millares 15" xfId="63"/>
    <cellStyle name="Millares 16" xfId="64"/>
    <cellStyle name="Millares 17" xfId="65"/>
    <cellStyle name="Millares 2" xfId="66"/>
    <cellStyle name="Millares 2 2" xfId="67"/>
    <cellStyle name="Millares 2 2 2" xfId="68"/>
    <cellStyle name="Millares 2 3" xfId="69"/>
    <cellStyle name="Millares 2 4" xfId="70"/>
    <cellStyle name="Millares 2 5" xfId="71"/>
    <cellStyle name="Millares 2 6" xfId="72"/>
    <cellStyle name="Millares 3" xfId="73"/>
    <cellStyle name="Millares 3 10" xfId="74"/>
    <cellStyle name="Millares 3 11" xfId="75"/>
    <cellStyle name="Millares 3 12" xfId="76"/>
    <cellStyle name="Millares 3 13" xfId="77"/>
    <cellStyle name="Millares 3 14" xfId="78"/>
    <cellStyle name="Millares 3 15" xfId="79"/>
    <cellStyle name="Millares 3 16" xfId="80"/>
    <cellStyle name="Millares 3 2" xfId="81"/>
    <cellStyle name="Millares 3 3" xfId="82"/>
    <cellStyle name="Millares 3 4" xfId="83"/>
    <cellStyle name="Millares 3 5" xfId="84"/>
    <cellStyle name="Millares 3 6" xfId="85"/>
    <cellStyle name="Millares 3 7" xfId="86"/>
    <cellStyle name="Millares 3 8" xfId="87"/>
    <cellStyle name="Millares 3 9" xfId="88"/>
    <cellStyle name="Millares 4" xfId="89"/>
    <cellStyle name="Millares 5" xfId="90"/>
    <cellStyle name="Millares 6" xfId="91"/>
    <cellStyle name="Millares 6 2" xfId="92"/>
    <cellStyle name="Millares 6 3" xfId="93"/>
    <cellStyle name="Millares 6 4" xfId="94"/>
    <cellStyle name="Millares 6 5" xfId="95"/>
    <cellStyle name="Millares 6 6" xfId="96"/>
    <cellStyle name="Millares 6 7" xfId="97"/>
    <cellStyle name="Millares 7" xfId="98"/>
    <cellStyle name="Millares 7 2" xfId="99"/>
    <cellStyle name="Millares 7 2 2" xfId="100"/>
    <cellStyle name="Millares 7 3" xfId="101"/>
    <cellStyle name="Millares 7 4" xfId="102"/>
    <cellStyle name="Millares 7 5" xfId="103"/>
    <cellStyle name="Millares 7 6" xfId="104"/>
    <cellStyle name="Millares 7 7" xfId="105"/>
    <cellStyle name="Millares 8" xfId="106"/>
    <cellStyle name="Millares 9" xfId="107"/>
    <cellStyle name="Moneda 2" xfId="108"/>
    <cellStyle name="Moneda 3" xfId="109"/>
    <cellStyle name="Moneda 4" xfId="110"/>
    <cellStyle name="Moneda 5" xfId="111"/>
    <cellStyle name="Moneda 6" xfId="112"/>
    <cellStyle name="Moneda 7" xfId="113"/>
    <cellStyle name="Moneda 8" xfId="114"/>
    <cellStyle name="Moneda 9" xfId="115"/>
    <cellStyle name="Normal" xfId="0" builtinId="0"/>
    <cellStyle name="Normal 10" xfId="2"/>
    <cellStyle name="Normal 10 2" xfId="116"/>
    <cellStyle name="Normal 10 2 2" xfId="117"/>
    <cellStyle name="Normal 10 2 2 2" xfId="118"/>
    <cellStyle name="Normal 10 2 2 2 2" xfId="119"/>
    <cellStyle name="Normal 10 2 2 3" xfId="120"/>
    <cellStyle name="Normal 10 2 3" xfId="121"/>
    <cellStyle name="Normal 10 2 3 2" xfId="122"/>
    <cellStyle name="Normal 10 2 4" xfId="123"/>
    <cellStyle name="Normal 10 3" xfId="124"/>
    <cellStyle name="Normal 10 3 2" xfId="125"/>
    <cellStyle name="Normal 10 3 2 2" xfId="126"/>
    <cellStyle name="Normal 10 3 3" xfId="127"/>
    <cellStyle name="Normal 10 4" xfId="128"/>
    <cellStyle name="Normal 10 4 2" xfId="129"/>
    <cellStyle name="Normal 10 5" xfId="130"/>
    <cellStyle name="Normal 11" xfId="131"/>
    <cellStyle name="Normal 11 2" xfId="132"/>
    <cellStyle name="Normal 11 2 2" xfId="133"/>
    <cellStyle name="Normal 11 2 2 2" xfId="134"/>
    <cellStyle name="Normal 11 2 2 2 2" xfId="135"/>
    <cellStyle name="Normal 11 2 2 2 2 2" xfId="136"/>
    <cellStyle name="Normal 11 2 2 2 3" xfId="137"/>
    <cellStyle name="Normal 11 2 2 3" xfId="138"/>
    <cellStyle name="Normal 11 2 2 3 2" xfId="139"/>
    <cellStyle name="Normal 11 2 2 4" xfId="140"/>
    <cellStyle name="Normal 11 2 3" xfId="141"/>
    <cellStyle name="Normal 11 2 3 2" xfId="142"/>
    <cellStyle name="Normal 11 2 3 2 2" xfId="143"/>
    <cellStyle name="Normal 11 2 3 3" xfId="144"/>
    <cellStyle name="Normal 11 2 4" xfId="145"/>
    <cellStyle name="Normal 11 2 4 2" xfId="146"/>
    <cellStyle name="Normal 11 2 5" xfId="147"/>
    <cellStyle name="Normal 11 3" xfId="148"/>
    <cellStyle name="Normal 11 3 2" xfId="149"/>
    <cellStyle name="Normal 11 3 2 2" xfId="150"/>
    <cellStyle name="Normal 11 3 2 2 2" xfId="151"/>
    <cellStyle name="Normal 11 3 2 2 2 2" xfId="152"/>
    <cellStyle name="Normal 11 3 2 2 3" xfId="153"/>
    <cellStyle name="Normal 11 3 2 3" xfId="154"/>
    <cellStyle name="Normal 11 3 2 3 2" xfId="155"/>
    <cellStyle name="Normal 11 3 2 4" xfId="156"/>
    <cellStyle name="Normal 11 3 3" xfId="157"/>
    <cellStyle name="Normal 11 3 3 2" xfId="158"/>
    <cellStyle name="Normal 11 3 3 2 2" xfId="159"/>
    <cellStyle name="Normal 11 3 3 3" xfId="160"/>
    <cellStyle name="Normal 11 3 4" xfId="161"/>
    <cellStyle name="Normal 11 3 4 2" xfId="162"/>
    <cellStyle name="Normal 11 3 5" xfId="163"/>
    <cellStyle name="Normal 11 4" xfId="164"/>
    <cellStyle name="Normal 11 4 2" xfId="165"/>
    <cellStyle name="Normal 11 4 2 2" xfId="166"/>
    <cellStyle name="Normal 11 4 2 2 2" xfId="167"/>
    <cellStyle name="Normal 11 4 2 3" xfId="168"/>
    <cellStyle name="Normal 11 4 3" xfId="169"/>
    <cellStyle name="Normal 11 4 3 2" xfId="170"/>
    <cellStyle name="Normal 11 4 4" xfId="171"/>
    <cellStyle name="Normal 11 5" xfId="172"/>
    <cellStyle name="Normal 11 5 2" xfId="173"/>
    <cellStyle name="Normal 11 5 2 2" xfId="174"/>
    <cellStyle name="Normal 11 5 3" xfId="175"/>
    <cellStyle name="Normal 11 6" xfId="176"/>
    <cellStyle name="Normal 11 6 2" xfId="177"/>
    <cellStyle name="Normal 11 7" xfId="178"/>
    <cellStyle name="Normal 12" xfId="179"/>
    <cellStyle name="Normal 12 2" xfId="180"/>
    <cellStyle name="Normal 12 2 2" xfId="181"/>
    <cellStyle name="Normal 12 2 2 2" xfId="182"/>
    <cellStyle name="Normal 12 2 2 2 2" xfId="183"/>
    <cellStyle name="Normal 12 2 2 3" xfId="184"/>
    <cellStyle name="Normal 12 2 3" xfId="185"/>
    <cellStyle name="Normal 12 2 3 2" xfId="186"/>
    <cellStyle name="Normal 12 2 4" xfId="187"/>
    <cellStyle name="Normal 12 3" xfId="188"/>
    <cellStyle name="Normal 12 3 2" xfId="189"/>
    <cellStyle name="Normal 12 3 2 2" xfId="190"/>
    <cellStyle name="Normal 12 3 3" xfId="191"/>
    <cellStyle name="Normal 12 4" xfId="192"/>
    <cellStyle name="Normal 12 4 2" xfId="193"/>
    <cellStyle name="Normal 12 5" xfId="194"/>
    <cellStyle name="Normal 13" xfId="195"/>
    <cellStyle name="Normal 13 10" xfId="196"/>
    <cellStyle name="Normal 13 11" xfId="197"/>
    <cellStyle name="Normal 13 12" xfId="198"/>
    <cellStyle name="Normal 13 13" xfId="199"/>
    <cellStyle name="Normal 13 14" xfId="200"/>
    <cellStyle name="Normal 13 15" xfId="201"/>
    <cellStyle name="Normal 13 16" xfId="202"/>
    <cellStyle name="Normal 13 2" xfId="1"/>
    <cellStyle name="Normal 13 2 2" xfId="203"/>
    <cellStyle name="Normal 13 2 2 2" xfId="204"/>
    <cellStyle name="Normal 13 2 2 2 2" xfId="205"/>
    <cellStyle name="Normal 13 2 2 3" xfId="206"/>
    <cellStyle name="Normal 13 2 3" xfId="207"/>
    <cellStyle name="Normal 13 2 3 2" xfId="208"/>
    <cellStyle name="Normal 13 2 4" xfId="209"/>
    <cellStyle name="Normal 13 2 5" xfId="210"/>
    <cellStyle name="Normal 13 3" xfId="211"/>
    <cellStyle name="Normal 13 3 2" xfId="212"/>
    <cellStyle name="Normal 13 3 2 2" xfId="213"/>
    <cellStyle name="Normal 13 3 3" xfId="214"/>
    <cellStyle name="Normal 13 4" xfId="215"/>
    <cellStyle name="Normal 13 4 2" xfId="216"/>
    <cellStyle name="Normal 13 5" xfId="217"/>
    <cellStyle name="Normal 13 6" xfId="218"/>
    <cellStyle name="Normal 13 7" xfId="219"/>
    <cellStyle name="Normal 13 8" xfId="220"/>
    <cellStyle name="Normal 13 9" xfId="221"/>
    <cellStyle name="Normal 14" xfId="222"/>
    <cellStyle name="Normal 14 2" xfId="223"/>
    <cellStyle name="Normal 14 2 2" xfId="224"/>
    <cellStyle name="Normal 14 2 2 2" xfId="225"/>
    <cellStyle name="Normal 14 2 2 2 2" xfId="226"/>
    <cellStyle name="Normal 14 2 2 3" xfId="227"/>
    <cellStyle name="Normal 14 2 3" xfId="228"/>
    <cellStyle name="Normal 14 2 3 2" xfId="229"/>
    <cellStyle name="Normal 14 2 4" xfId="230"/>
    <cellStyle name="Normal 14 3" xfId="231"/>
    <cellStyle name="Normal 14 3 2" xfId="232"/>
    <cellStyle name="Normal 14 3 2 2" xfId="233"/>
    <cellStyle name="Normal 14 3 3" xfId="234"/>
    <cellStyle name="Normal 14 4" xfId="235"/>
    <cellStyle name="Normal 14 4 2" xfId="236"/>
    <cellStyle name="Normal 14 5" xfId="237"/>
    <cellStyle name="Normal 15" xfId="238"/>
    <cellStyle name="Normal 15 2" xfId="239"/>
    <cellStyle name="Normal 15 2 2" xfId="240"/>
    <cellStyle name="Normal 15 2 2 2" xfId="241"/>
    <cellStyle name="Normal 15 2 2 2 2" xfId="242"/>
    <cellStyle name="Normal 15 2 2 3" xfId="243"/>
    <cellStyle name="Normal 15 2 3" xfId="244"/>
    <cellStyle name="Normal 15 2 3 2" xfId="245"/>
    <cellStyle name="Normal 15 2 4" xfId="246"/>
    <cellStyle name="Normal 15 3" xfId="247"/>
    <cellStyle name="Normal 15 3 2" xfId="248"/>
    <cellStyle name="Normal 15 3 2 2" xfId="249"/>
    <cellStyle name="Normal 15 3 3" xfId="250"/>
    <cellStyle name="Normal 15 4" xfId="251"/>
    <cellStyle name="Normal 15 4 2" xfId="252"/>
    <cellStyle name="Normal 15 5" xfId="253"/>
    <cellStyle name="Normal 16" xfId="254"/>
    <cellStyle name="Normal 16 2" xfId="255"/>
    <cellStyle name="Normal 16 2 2" xfId="256"/>
    <cellStyle name="Normal 16 2 2 2" xfId="257"/>
    <cellStyle name="Normal 16 2 2 2 2" xfId="258"/>
    <cellStyle name="Normal 16 2 2 3" xfId="259"/>
    <cellStyle name="Normal 16 2 3" xfId="260"/>
    <cellStyle name="Normal 16 2 3 2" xfId="261"/>
    <cellStyle name="Normal 16 2 4" xfId="262"/>
    <cellStyle name="Normal 16 3" xfId="263"/>
    <cellStyle name="Normal 16 3 2" xfId="264"/>
    <cellStyle name="Normal 16 3 2 2" xfId="265"/>
    <cellStyle name="Normal 16 3 3" xfId="266"/>
    <cellStyle name="Normal 16 4" xfId="267"/>
    <cellStyle name="Normal 16 4 2" xfId="268"/>
    <cellStyle name="Normal 16 5" xfId="269"/>
    <cellStyle name="Normal 17" xfId="270"/>
    <cellStyle name="Normal 17 2" xfId="271"/>
    <cellStyle name="Normal 18" xfId="272"/>
    <cellStyle name="Normal 18 2" xfId="273"/>
    <cellStyle name="Normal 18 2 2" xfId="274"/>
    <cellStyle name="Normal 18 2 2 2" xfId="275"/>
    <cellStyle name="Normal 18 2 3" xfId="276"/>
    <cellStyle name="Normal 18 3" xfId="277"/>
    <cellStyle name="Normal 18 3 2" xfId="278"/>
    <cellStyle name="Normal 18 4" xfId="279"/>
    <cellStyle name="Normal 18 5" xfId="280"/>
    <cellStyle name="Normal 18 5 2" xfId="281"/>
    <cellStyle name="Normal 18 6" xfId="282"/>
    <cellStyle name="Normal 18 7" xfId="283"/>
    <cellStyle name="Normal 18 8" xfId="284"/>
    <cellStyle name="Normal 19" xfId="285"/>
    <cellStyle name="Normal 19 2" xfId="286"/>
    <cellStyle name="Normal 19 2 2" xfId="287"/>
    <cellStyle name="Normal 19 2 2 2" xfId="288"/>
    <cellStyle name="Normal 19 2 3" xfId="289"/>
    <cellStyle name="Normal 19 3" xfId="290"/>
    <cellStyle name="Normal 19 3 2" xfId="291"/>
    <cellStyle name="Normal 19 4" xfId="292"/>
    <cellStyle name="Normal 2" xfId="293"/>
    <cellStyle name="Normal 2 2" xfId="294"/>
    <cellStyle name="Normal 2 2 2" xfId="295"/>
    <cellStyle name="Normal 2 2 2 2" xfId="296"/>
    <cellStyle name="Normal 2 3" xfId="4"/>
    <cellStyle name="Normal 2 3 2" xfId="297"/>
    <cellStyle name="Normal 2 4" xfId="298"/>
    <cellStyle name="Normal 2 5" xfId="299"/>
    <cellStyle name="Normal 2 6" xfId="300"/>
    <cellStyle name="Normal 2 7" xfId="301"/>
    <cellStyle name="Normal 20" xfId="302"/>
    <cellStyle name="Normal 20 2" xfId="303"/>
    <cellStyle name="Normal 20 2 2" xfId="304"/>
    <cellStyle name="Normal 20 2 2 2" xfId="305"/>
    <cellStyle name="Normal 20 2 3" xfId="306"/>
    <cellStyle name="Normal 20 3" xfId="307"/>
    <cellStyle name="Normal 20 3 2" xfId="308"/>
    <cellStyle name="Normal 20 4" xfId="309"/>
    <cellStyle name="Normal 20 5" xfId="310"/>
    <cellStyle name="Normal 20 5 2" xfId="311"/>
    <cellStyle name="Normal 20 6" xfId="312"/>
    <cellStyle name="Normal 20 7" xfId="313"/>
    <cellStyle name="Normal 20 8" xfId="314"/>
    <cellStyle name="Normal 21" xfId="315"/>
    <cellStyle name="Normal 21 2" xfId="316"/>
    <cellStyle name="Normal 21 2 2" xfId="317"/>
    <cellStyle name="Normal 21 2 2 2" xfId="318"/>
    <cellStyle name="Normal 21 2 3" xfId="319"/>
    <cellStyle name="Normal 21 3" xfId="320"/>
    <cellStyle name="Normal 21 3 2" xfId="321"/>
    <cellStyle name="Normal 21 4" xfId="322"/>
    <cellStyle name="Normal 22" xfId="323"/>
    <cellStyle name="Normal 22 2" xfId="324"/>
    <cellStyle name="Normal 22 2 2" xfId="325"/>
    <cellStyle name="Normal 22 2 2 2" xfId="326"/>
    <cellStyle name="Normal 22 2 3" xfId="327"/>
    <cellStyle name="Normal 22 3" xfId="328"/>
    <cellStyle name="Normal 22 3 2" xfId="329"/>
    <cellStyle name="Normal 22 4" xfId="330"/>
    <cellStyle name="Normal 23" xfId="331"/>
    <cellStyle name="Normal 23 2" xfId="332"/>
    <cellStyle name="Normal 23 2 2" xfId="333"/>
    <cellStyle name="Normal 23 2 2 2" xfId="334"/>
    <cellStyle name="Normal 23 2 3" xfId="335"/>
    <cellStyle name="Normal 23 3" xfId="336"/>
    <cellStyle name="Normal 23 3 2" xfId="337"/>
    <cellStyle name="Normal 23 4" xfId="338"/>
    <cellStyle name="Normal 23 5" xfId="339"/>
    <cellStyle name="Normal 23 5 2" xfId="340"/>
    <cellStyle name="Normal 23 6" xfId="341"/>
    <cellStyle name="Normal 23 7" xfId="342"/>
    <cellStyle name="Normal 23 8" xfId="343"/>
    <cellStyle name="Normal 24" xfId="344"/>
    <cellStyle name="Normal 24 2" xfId="345"/>
    <cellStyle name="Normal 24 2 2" xfId="346"/>
    <cellStyle name="Normal 24 3" xfId="347"/>
    <cellStyle name="Normal 25" xfId="348"/>
    <cellStyle name="Normal 26" xfId="349"/>
    <cellStyle name="Normal 26 2" xfId="350"/>
    <cellStyle name="Normal 26 2 2" xfId="351"/>
    <cellStyle name="Normal 26 3" xfId="352"/>
    <cellStyle name="Normal 27" xfId="353"/>
    <cellStyle name="Normal 27 2" xfId="354"/>
    <cellStyle name="Normal 28" xfId="355"/>
    <cellStyle name="Normal 29" xfId="356"/>
    <cellStyle name="Normal 29 2" xfId="357"/>
    <cellStyle name="Normal 29 2 2" xfId="358"/>
    <cellStyle name="Normal 29 3" xfId="359"/>
    <cellStyle name="Normal 29 4" xfId="360"/>
    <cellStyle name="Normal 29 5" xfId="361"/>
    <cellStyle name="Normal 3" xfId="362"/>
    <cellStyle name="Normal 3 2" xfId="363"/>
    <cellStyle name="Normal 3 3" xfId="364"/>
    <cellStyle name="Normal 3 4" xfId="365"/>
    <cellStyle name="Normal 3 5" xfId="366"/>
    <cellStyle name="Normal 3 6" xfId="367"/>
    <cellStyle name="Normal 3 7" xfId="368"/>
    <cellStyle name="Normal 30" xfId="369"/>
    <cellStyle name="Normal 30 2" xfId="370"/>
    <cellStyle name="Normal 31" xfId="371"/>
    <cellStyle name="Normal 31 2" xfId="372"/>
    <cellStyle name="Normal 32" xfId="373"/>
    <cellStyle name="Normal 33" xfId="374"/>
    <cellStyle name="Normal 33 2" xfId="375"/>
    <cellStyle name="Normal 34" xfId="376"/>
    <cellStyle name="Normal 34 2" xfId="377"/>
    <cellStyle name="Normal 35" xfId="378"/>
    <cellStyle name="Normal 36" xfId="379"/>
    <cellStyle name="Normal 36 2" xfId="380"/>
    <cellStyle name="Normal 37" xfId="381"/>
    <cellStyle name="Normal 37 2" xfId="382"/>
    <cellStyle name="Normal 38" xfId="383"/>
    <cellStyle name="Normal 39" xfId="384"/>
    <cellStyle name="Normal 39 2" xfId="385"/>
    <cellStyle name="Normal 4" xfId="386"/>
    <cellStyle name="Normal 4 10" xfId="387"/>
    <cellStyle name="Normal 4 10 2" xfId="388"/>
    <cellStyle name="Normal 4 11" xfId="389"/>
    <cellStyle name="Normal 4 12" xfId="390"/>
    <cellStyle name="Normal 4 12 2" xfId="391"/>
    <cellStyle name="Normal 4 13" xfId="392"/>
    <cellStyle name="Normal 4 14" xfId="393"/>
    <cellStyle name="Normal 4 15" xfId="394"/>
    <cellStyle name="Normal 4 2" xfId="395"/>
    <cellStyle name="Normal 4 2 2" xfId="396"/>
    <cellStyle name="Normal 4 2 2 2" xfId="397"/>
    <cellStyle name="Normal 4 2 2 2 2" xfId="398"/>
    <cellStyle name="Normal 4 2 2 2 2 2" xfId="399"/>
    <cellStyle name="Normal 4 2 2 2 3" xfId="400"/>
    <cellStyle name="Normal 4 2 2 3" xfId="401"/>
    <cellStyle name="Normal 4 2 2 3 2" xfId="402"/>
    <cellStyle name="Normal 4 2 2 4" xfId="403"/>
    <cellStyle name="Normal 4 2 3" xfId="404"/>
    <cellStyle name="Normal 4 2 3 2" xfId="405"/>
    <cellStyle name="Normal 4 2 3 2 2" xfId="406"/>
    <cellStyle name="Normal 4 2 3 3" xfId="407"/>
    <cellStyle name="Normal 4 2 4" xfId="408"/>
    <cellStyle name="Normal 4 2 4 2" xfId="409"/>
    <cellStyle name="Normal 4 2 5" xfId="410"/>
    <cellStyle name="Normal 4 3" xfId="411"/>
    <cellStyle name="Normal 4 3 2" xfId="412"/>
    <cellStyle name="Normal 4 3 2 2" xfId="413"/>
    <cellStyle name="Normal 4 3 2 2 2" xfId="414"/>
    <cellStyle name="Normal 4 3 2 2 2 2" xfId="415"/>
    <cellStyle name="Normal 4 3 2 2 3" xfId="416"/>
    <cellStyle name="Normal 4 3 2 3" xfId="417"/>
    <cellStyle name="Normal 4 3 2 3 2" xfId="418"/>
    <cellStyle name="Normal 4 3 2 4" xfId="419"/>
    <cellStyle name="Normal 4 3 3" xfId="420"/>
    <cellStyle name="Normal 4 3 3 2" xfId="421"/>
    <cellStyle name="Normal 4 3 3 2 2" xfId="422"/>
    <cellStyle name="Normal 4 3 3 3" xfId="423"/>
    <cellStyle name="Normal 4 3 4" xfId="424"/>
    <cellStyle name="Normal 4 3 4 2" xfId="425"/>
    <cellStyle name="Normal 4 3 5" xfId="426"/>
    <cellStyle name="Normal 4 4" xfId="427"/>
    <cellStyle name="Normal 4 4 2" xfId="428"/>
    <cellStyle name="Normal 4 4 2 2" xfId="429"/>
    <cellStyle name="Normal 4 4 2 2 2" xfId="430"/>
    <cellStyle name="Normal 4 4 2 2 2 2" xfId="431"/>
    <cellStyle name="Normal 4 4 2 2 3" xfId="432"/>
    <cellStyle name="Normal 4 4 2 3" xfId="433"/>
    <cellStyle name="Normal 4 4 2 3 2" xfId="434"/>
    <cellStyle name="Normal 4 4 2 4" xfId="435"/>
    <cellStyle name="Normal 4 4 3" xfId="436"/>
    <cellStyle name="Normal 4 4 3 2" xfId="437"/>
    <cellStyle name="Normal 4 4 3 2 2" xfId="438"/>
    <cellStyle name="Normal 4 4 3 3" xfId="439"/>
    <cellStyle name="Normal 4 4 4" xfId="440"/>
    <cellStyle name="Normal 4 4 4 2" xfId="441"/>
    <cellStyle name="Normal 4 4 5" xfId="442"/>
    <cellStyle name="Normal 4 5" xfId="443"/>
    <cellStyle name="Normal 4 5 2" xfId="444"/>
    <cellStyle name="Normal 4 5 2 2" xfId="445"/>
    <cellStyle name="Normal 4 5 2 2 2" xfId="446"/>
    <cellStyle name="Normal 4 5 2 2 2 2" xfId="447"/>
    <cellStyle name="Normal 4 5 2 2 3" xfId="448"/>
    <cellStyle name="Normal 4 5 2 3" xfId="449"/>
    <cellStyle name="Normal 4 5 2 3 2" xfId="450"/>
    <cellStyle name="Normal 4 5 2 4" xfId="451"/>
    <cellStyle name="Normal 4 5 3" xfId="452"/>
    <cellStyle name="Normal 4 5 3 2" xfId="453"/>
    <cellStyle name="Normal 4 5 3 2 2" xfId="454"/>
    <cellStyle name="Normal 4 5 3 3" xfId="455"/>
    <cellStyle name="Normal 4 5 4" xfId="456"/>
    <cellStyle name="Normal 4 5 4 2" xfId="457"/>
    <cellStyle name="Normal 4 5 5" xfId="458"/>
    <cellStyle name="Normal 4 6" xfId="459"/>
    <cellStyle name="Normal 4 6 2" xfId="460"/>
    <cellStyle name="Normal 4 6 2 2" xfId="461"/>
    <cellStyle name="Normal 4 6 2 2 2" xfId="462"/>
    <cellStyle name="Normal 4 6 2 2 2 2" xfId="463"/>
    <cellStyle name="Normal 4 6 2 2 3" xfId="464"/>
    <cellStyle name="Normal 4 6 2 3" xfId="465"/>
    <cellStyle name="Normal 4 6 2 3 2" xfId="466"/>
    <cellStyle name="Normal 4 6 2 4" xfId="467"/>
    <cellStyle name="Normal 4 6 3" xfId="468"/>
    <cellStyle name="Normal 4 6 3 2" xfId="469"/>
    <cellStyle name="Normal 4 6 3 2 2" xfId="470"/>
    <cellStyle name="Normal 4 6 3 3" xfId="471"/>
    <cellStyle name="Normal 4 6 4" xfId="472"/>
    <cellStyle name="Normal 4 6 4 2" xfId="473"/>
    <cellStyle name="Normal 4 6 5" xfId="474"/>
    <cellStyle name="Normal 4 7" xfId="475"/>
    <cellStyle name="Normal 4 7 2" xfId="476"/>
    <cellStyle name="Normal 4 7 2 2" xfId="477"/>
    <cellStyle name="Normal 4 7 2 2 2" xfId="478"/>
    <cellStyle name="Normal 4 7 2 2 2 2" xfId="479"/>
    <cellStyle name="Normal 4 7 2 2 3" xfId="480"/>
    <cellStyle name="Normal 4 7 2 3" xfId="481"/>
    <cellStyle name="Normal 4 7 2 3 2" xfId="482"/>
    <cellStyle name="Normal 4 7 2 4" xfId="483"/>
    <cellStyle name="Normal 4 7 3" xfId="484"/>
    <cellStyle name="Normal 4 7 3 2" xfId="485"/>
    <cellStyle name="Normal 4 7 3 2 2" xfId="486"/>
    <cellStyle name="Normal 4 7 3 3" xfId="487"/>
    <cellStyle name="Normal 4 7 4" xfId="488"/>
    <cellStyle name="Normal 4 7 4 2" xfId="489"/>
    <cellStyle name="Normal 4 7 5" xfId="490"/>
    <cellStyle name="Normal 4 8" xfId="491"/>
    <cellStyle name="Normal 4 8 2" xfId="492"/>
    <cellStyle name="Normal 4 8 2 2" xfId="493"/>
    <cellStyle name="Normal 4 8 2 2 2" xfId="494"/>
    <cellStyle name="Normal 4 8 2 3" xfId="495"/>
    <cellStyle name="Normal 4 8 3" xfId="496"/>
    <cellStyle name="Normal 4 8 3 2" xfId="497"/>
    <cellStyle name="Normal 4 8 4" xfId="498"/>
    <cellStyle name="Normal 4 9" xfId="499"/>
    <cellStyle name="Normal 4 9 2" xfId="500"/>
    <cellStyle name="Normal 4 9 2 2" xfId="501"/>
    <cellStyle name="Normal 4 9 2 2 2" xfId="502"/>
    <cellStyle name="Normal 4 9 2 2 3" xfId="503"/>
    <cellStyle name="Normal 4 9 2 2 3 2" xfId="504"/>
    <cellStyle name="Normal 4 9 2 2 3 2 2" xfId="505"/>
    <cellStyle name="Normal 4 9 2 2 3 2 2 2" xfId="506"/>
    <cellStyle name="Normal 4 9 2 2 3 2 2 2 2" xfId="507"/>
    <cellStyle name="Normal 4 9 2 2 3 2 2 2 2 2" xfId="508"/>
    <cellStyle name="Normal 4 9 2 2 3 2 2 2 2 2 2" xfId="509"/>
    <cellStyle name="Normal 4 9 2 2 3 2 2 2 2 2 2 2" xfId="510"/>
    <cellStyle name="Normal 4 9 2 2 3 2 2 2 2 2 2 2 2" xfId="511"/>
    <cellStyle name="Normal 4 9 2 3" xfId="512"/>
    <cellStyle name="Normal 4 9 3" xfId="513"/>
    <cellStyle name="Normal 40" xfId="514"/>
    <cellStyle name="Normal 40 2" xfId="515"/>
    <cellStyle name="Normal 41" xfId="516"/>
    <cellStyle name="Normal 41 2" xfId="517"/>
    <cellStyle name="Normal 42" xfId="518"/>
    <cellStyle name="Normal 42 2" xfId="519"/>
    <cellStyle name="Normal 43" xfId="520"/>
    <cellStyle name="Normal 43 2" xfId="521"/>
    <cellStyle name="Normal 44" xfId="522"/>
    <cellStyle name="Normal 44 2" xfId="523"/>
    <cellStyle name="Normal 45" xfId="524"/>
    <cellStyle name="Normal 45 2" xfId="525"/>
    <cellStyle name="Normal 46" xfId="526"/>
    <cellStyle name="Normal 46 2" xfId="527"/>
    <cellStyle name="Normal 47" xfId="528"/>
    <cellStyle name="Normal 47 2" xfId="529"/>
    <cellStyle name="Normal 48" xfId="530"/>
    <cellStyle name="Normal 48 2" xfId="531"/>
    <cellStyle name="Normal 49" xfId="532"/>
    <cellStyle name="Normal 49 2" xfId="533"/>
    <cellStyle name="Normal 5" xfId="534"/>
    <cellStyle name="Normal 5 10" xfId="535"/>
    <cellStyle name="Normal 5 10 2" xfId="536"/>
    <cellStyle name="Normal 5 11" xfId="537"/>
    <cellStyle name="Normal 5 2" xfId="538"/>
    <cellStyle name="Normal 5 3" xfId="539"/>
    <cellStyle name="Normal 5 4" xfId="540"/>
    <cellStyle name="Normal 5 5" xfId="541"/>
    <cellStyle name="Normal 5 6" xfId="542"/>
    <cellStyle name="Normal 5 7" xfId="543"/>
    <cellStyle name="Normal 5 7 2" xfId="544"/>
    <cellStyle name="Normal 5 8" xfId="545"/>
    <cellStyle name="Normal 5 8 2" xfId="546"/>
    <cellStyle name="Normal 5 8 2 2" xfId="547"/>
    <cellStyle name="Normal 5 8 2 2 2" xfId="548"/>
    <cellStyle name="Normal 5 8 2 3" xfId="549"/>
    <cellStyle name="Normal 5 8 3" xfId="550"/>
    <cellStyle name="Normal 5 8 3 2" xfId="551"/>
    <cellStyle name="Normal 5 8 4" xfId="552"/>
    <cellStyle name="Normal 5 9" xfId="553"/>
    <cellStyle name="Normal 5 9 2" xfId="554"/>
    <cellStyle name="Normal 5 9 2 2" xfId="555"/>
    <cellStyle name="Normal 5 9 3" xfId="556"/>
    <cellStyle name="Normal 50" xfId="557"/>
    <cellStyle name="Normal 51" xfId="558"/>
    <cellStyle name="Normal 51 2" xfId="559"/>
    <cellStyle name="Normal 52" xfId="560"/>
    <cellStyle name="Normal 52 2" xfId="561"/>
    <cellStyle name="Normal 53" xfId="562"/>
    <cellStyle name="Normal 53 2" xfId="563"/>
    <cellStyle name="Normal 54" xfId="564"/>
    <cellStyle name="Normal 54 2" xfId="565"/>
    <cellStyle name="Normal 55" xfId="566"/>
    <cellStyle name="Normal 55 2" xfId="567"/>
    <cellStyle name="Normal 56" xfId="568"/>
    <cellStyle name="Normal 57" xfId="569"/>
    <cellStyle name="Normal 58" xfId="570"/>
    <cellStyle name="Normal 59" xfId="571"/>
    <cellStyle name="Normal 6" xfId="572"/>
    <cellStyle name="Normal 6 10" xfId="573"/>
    <cellStyle name="Normal 6 10 2" xfId="574"/>
    <cellStyle name="Normal 6 11" xfId="575"/>
    <cellStyle name="Normal 6 12" xfId="576"/>
    <cellStyle name="Normal 6 13" xfId="577"/>
    <cellStyle name="Normal 6 14" xfId="578"/>
    <cellStyle name="Normal 6 15" xfId="579"/>
    <cellStyle name="Normal 6 2" xfId="580"/>
    <cellStyle name="Normal 6 2 2" xfId="581"/>
    <cellStyle name="Normal 6 2 2 2" xfId="582"/>
    <cellStyle name="Normal 6 2 2 2 2" xfId="583"/>
    <cellStyle name="Normal 6 2 2 2 2 2" xfId="584"/>
    <cellStyle name="Normal 6 2 2 2 3" xfId="585"/>
    <cellStyle name="Normal 6 2 2 3" xfId="586"/>
    <cellStyle name="Normal 6 2 2 3 2" xfId="587"/>
    <cellStyle name="Normal 6 2 2 4" xfId="588"/>
    <cellStyle name="Normal 6 2 3" xfId="589"/>
    <cellStyle name="Normal 6 2 3 2" xfId="590"/>
    <cellStyle name="Normal 6 2 3 2 2" xfId="591"/>
    <cellStyle name="Normal 6 2 3 3" xfId="592"/>
    <cellStyle name="Normal 6 2 4" xfId="593"/>
    <cellStyle name="Normal 6 2 4 2" xfId="594"/>
    <cellStyle name="Normal 6 2 5" xfId="595"/>
    <cellStyle name="Normal 6 3" xfId="596"/>
    <cellStyle name="Normal 6 3 2" xfId="597"/>
    <cellStyle name="Normal 6 3 2 2" xfId="598"/>
    <cellStyle name="Normal 6 3 2 2 2" xfId="599"/>
    <cellStyle name="Normal 6 3 2 2 2 2" xfId="600"/>
    <cellStyle name="Normal 6 3 2 2 3" xfId="601"/>
    <cellStyle name="Normal 6 3 2 3" xfId="602"/>
    <cellStyle name="Normal 6 3 2 3 2" xfId="603"/>
    <cellStyle name="Normal 6 3 2 4" xfId="604"/>
    <cellStyle name="Normal 6 3 3" xfId="605"/>
    <cellStyle name="Normal 6 3 3 2" xfId="606"/>
    <cellStyle name="Normal 6 3 3 2 2" xfId="607"/>
    <cellStyle name="Normal 6 3 3 3" xfId="608"/>
    <cellStyle name="Normal 6 3 4" xfId="609"/>
    <cellStyle name="Normal 6 3 4 2" xfId="610"/>
    <cellStyle name="Normal 6 3 5" xfId="611"/>
    <cellStyle name="Normal 6 4" xfId="612"/>
    <cellStyle name="Normal 6 4 2" xfId="613"/>
    <cellStyle name="Normal 6 4 2 2" xfId="614"/>
    <cellStyle name="Normal 6 4 2 2 2" xfId="615"/>
    <cellStyle name="Normal 6 4 2 2 2 2" xfId="616"/>
    <cellStyle name="Normal 6 4 2 2 3" xfId="617"/>
    <cellStyle name="Normal 6 4 2 3" xfId="618"/>
    <cellStyle name="Normal 6 4 2 3 2" xfId="619"/>
    <cellStyle name="Normal 6 4 2 4" xfId="620"/>
    <cellStyle name="Normal 6 4 3" xfId="621"/>
    <cellStyle name="Normal 6 4 3 2" xfId="622"/>
    <cellStyle name="Normal 6 4 3 2 2" xfId="623"/>
    <cellStyle name="Normal 6 4 3 3" xfId="624"/>
    <cellStyle name="Normal 6 4 4" xfId="625"/>
    <cellStyle name="Normal 6 4 4 2" xfId="626"/>
    <cellStyle name="Normal 6 4 5" xfId="627"/>
    <cellStyle name="Normal 6 5" xfId="628"/>
    <cellStyle name="Normal 6 5 2" xfId="629"/>
    <cellStyle name="Normal 6 5 2 2" xfId="630"/>
    <cellStyle name="Normal 6 5 2 2 2" xfId="631"/>
    <cellStyle name="Normal 6 5 2 2 2 2" xfId="632"/>
    <cellStyle name="Normal 6 5 2 2 3" xfId="633"/>
    <cellStyle name="Normal 6 5 2 3" xfId="634"/>
    <cellStyle name="Normal 6 5 2 3 2" xfId="635"/>
    <cellStyle name="Normal 6 5 2 4" xfId="636"/>
    <cellStyle name="Normal 6 5 3" xfId="637"/>
    <cellStyle name="Normal 6 5 3 2" xfId="638"/>
    <cellStyle name="Normal 6 5 3 2 2" xfId="639"/>
    <cellStyle name="Normal 6 5 3 3" xfId="640"/>
    <cellStyle name="Normal 6 5 4" xfId="641"/>
    <cellStyle name="Normal 6 5 4 2" xfId="642"/>
    <cellStyle name="Normal 6 5 5" xfId="643"/>
    <cellStyle name="Normal 6 6" xfId="644"/>
    <cellStyle name="Normal 6 6 2" xfId="645"/>
    <cellStyle name="Normal 6 6 2 2" xfId="646"/>
    <cellStyle name="Normal 6 6 2 2 2" xfId="647"/>
    <cellStyle name="Normal 6 6 2 2 2 2" xfId="648"/>
    <cellStyle name="Normal 6 6 2 2 3" xfId="649"/>
    <cellStyle name="Normal 6 6 2 3" xfId="650"/>
    <cellStyle name="Normal 6 6 2 3 2" xfId="651"/>
    <cellStyle name="Normal 6 6 2 4" xfId="652"/>
    <cellStyle name="Normal 6 6 3" xfId="653"/>
    <cellStyle name="Normal 6 6 3 2" xfId="654"/>
    <cellStyle name="Normal 6 6 3 2 2" xfId="655"/>
    <cellStyle name="Normal 6 6 3 3" xfId="656"/>
    <cellStyle name="Normal 6 6 4" xfId="657"/>
    <cellStyle name="Normal 6 6 4 2" xfId="658"/>
    <cellStyle name="Normal 6 6 5" xfId="659"/>
    <cellStyle name="Normal 6 7" xfId="660"/>
    <cellStyle name="Normal 6 7 2" xfId="661"/>
    <cellStyle name="Normal 6 7 2 2" xfId="662"/>
    <cellStyle name="Normal 6 7 2 2 2" xfId="663"/>
    <cellStyle name="Normal 6 7 2 2 2 2" xfId="664"/>
    <cellStyle name="Normal 6 7 2 2 3" xfId="665"/>
    <cellStyle name="Normal 6 7 2 3" xfId="666"/>
    <cellStyle name="Normal 6 7 2 3 2" xfId="667"/>
    <cellStyle name="Normal 6 7 2 4" xfId="668"/>
    <cellStyle name="Normal 6 7 3" xfId="669"/>
    <cellStyle name="Normal 6 7 3 2" xfId="670"/>
    <cellStyle name="Normal 6 7 3 2 2" xfId="671"/>
    <cellStyle name="Normal 6 7 3 3" xfId="672"/>
    <cellStyle name="Normal 6 7 4" xfId="673"/>
    <cellStyle name="Normal 6 7 4 2" xfId="674"/>
    <cellStyle name="Normal 6 7 5" xfId="675"/>
    <cellStyle name="Normal 6 8" xfId="676"/>
    <cellStyle name="Normal 6 8 2" xfId="677"/>
    <cellStyle name="Normal 6 8 2 2" xfId="678"/>
    <cellStyle name="Normal 6 8 2 2 2" xfId="679"/>
    <cellStyle name="Normal 6 8 2 3" xfId="680"/>
    <cellStyle name="Normal 6 8 3" xfId="681"/>
    <cellStyle name="Normal 6 8 3 2" xfId="682"/>
    <cellStyle name="Normal 6 8 4" xfId="683"/>
    <cellStyle name="Normal 6 9" xfId="684"/>
    <cellStyle name="Normal 6 9 2" xfId="685"/>
    <cellStyle name="Normal 6 9 2 2" xfId="686"/>
    <cellStyle name="Normal 6 9 3" xfId="687"/>
    <cellStyle name="Normal 60" xfId="688"/>
    <cellStyle name="Normal 61" xfId="689"/>
    <cellStyle name="Normal 7" xfId="690"/>
    <cellStyle name="Normal 7 2" xfId="691"/>
    <cellStyle name="Normal 7 3" xfId="692"/>
    <cellStyle name="Normal 8" xfId="693"/>
    <cellStyle name="Normal 8 2" xfId="694"/>
    <cellStyle name="Normal 8 3" xfId="695"/>
    <cellStyle name="Normal 8 4" xfId="696"/>
    <cellStyle name="Normal 9" xfId="697"/>
    <cellStyle name="Normal 9 2" xfId="698"/>
    <cellStyle name="Normal 9 2 2" xfId="699"/>
    <cellStyle name="Normal 9 2 2 2" xfId="700"/>
    <cellStyle name="Normal 9 2 2 2 2" xfId="701"/>
    <cellStyle name="Normal 9 2 2 2 2 2" xfId="702"/>
    <cellStyle name="Normal 9 2 2 2 3" xfId="703"/>
    <cellStyle name="Normal 9 2 2 3" xfId="704"/>
    <cellStyle name="Normal 9 2 2 3 2" xfId="705"/>
    <cellStyle name="Normal 9 2 2 4" xfId="706"/>
    <cellStyle name="Normal 9 2 3" xfId="707"/>
    <cellStyle name="Normal 9 2 3 2" xfId="708"/>
    <cellStyle name="Normal 9 2 3 2 2" xfId="709"/>
    <cellStyle name="Normal 9 2 3 3" xfId="710"/>
    <cellStyle name="Normal 9 2 4" xfId="711"/>
    <cellStyle name="Normal 9 2 4 2" xfId="712"/>
    <cellStyle name="Normal 9 2 5" xfId="713"/>
    <cellStyle name="Normal 9 3" xfId="714"/>
    <cellStyle name="Normal 9 3 2" xfId="715"/>
    <cellStyle name="Normal 9 3 2 2" xfId="716"/>
    <cellStyle name="Normal 9 3 2 2 2" xfId="717"/>
    <cellStyle name="Normal 9 3 2 3" xfId="718"/>
    <cellStyle name="Normal 9 3 3" xfId="719"/>
    <cellStyle name="Normal 9 3 3 2" xfId="720"/>
    <cellStyle name="Normal 9 3 4" xfId="721"/>
    <cellStyle name="Normal 9 4" xfId="722"/>
    <cellStyle name="Normal 9 4 2" xfId="723"/>
    <cellStyle name="Normal 9 4 2 2" xfId="724"/>
    <cellStyle name="Normal 9 4 3" xfId="725"/>
    <cellStyle name="Normal 9 5" xfId="726"/>
    <cellStyle name="Normal 9 5 2" xfId="727"/>
    <cellStyle name="Normal 9 6" xfId="728"/>
    <cellStyle name="Porcentaje" xfId="904" builtinId="5"/>
    <cellStyle name="Porcentaje 2" xfId="729"/>
    <cellStyle name="Porcentaje 3" xfId="730"/>
    <cellStyle name="Porcentaje 4" xfId="731"/>
    <cellStyle name="Porcentaje 5" xfId="732"/>
    <cellStyle name="Porcentual 2" xfId="733"/>
    <cellStyle name="Porcentual 2 2" xfId="734"/>
    <cellStyle name="Porcentual 2 3" xfId="3"/>
    <cellStyle name="Porcentual 2 3 2" xfId="735"/>
    <cellStyle name="Porcentual 2 4" xfId="736"/>
    <cellStyle name="Porcentual 2 5" xfId="737"/>
    <cellStyle name="Porcentual 2 6" xfId="738"/>
    <cellStyle name="Porcentual 3" xfId="739"/>
    <cellStyle name="Porcentual 3 2" xfId="740"/>
    <cellStyle name="Porcentual 3 3" xfId="741"/>
    <cellStyle name="Porcentual 3 4" xfId="742"/>
    <cellStyle name="Porcentual 3 5" xfId="743"/>
    <cellStyle name="Porcentual 3 6" xfId="744"/>
    <cellStyle name="Porcentual 3 7" xfId="745"/>
    <cellStyle name="Porcentual 4" xfId="746"/>
    <cellStyle name="Porcentual 4 2" xfId="747"/>
    <cellStyle name="Porcentual 4 3" xfId="748"/>
    <cellStyle name="Porcentual 4 4" xfId="749"/>
    <cellStyle name="Porcentual 4 5" xfId="750"/>
    <cellStyle name="Porcentual 4 6" xfId="751"/>
    <cellStyle name="Porcentual 4 7" xfId="752"/>
    <cellStyle name="Porcentual 5" xfId="753"/>
    <cellStyle name="Porcentual 5 10" xfId="754"/>
    <cellStyle name="Porcentual 5 10 2" xfId="755"/>
    <cellStyle name="Porcentual 5 11" xfId="756"/>
    <cellStyle name="Porcentual 5 12" xfId="757"/>
    <cellStyle name="Porcentual 5 13" xfId="758"/>
    <cellStyle name="Porcentual 5 14" xfId="759"/>
    <cellStyle name="Porcentual 5 15" xfId="760"/>
    <cellStyle name="Porcentual 5 2" xfId="761"/>
    <cellStyle name="Porcentual 5 2 2" xfId="762"/>
    <cellStyle name="Porcentual 5 2 2 2" xfId="763"/>
    <cellStyle name="Porcentual 5 2 2 2 2" xfId="764"/>
    <cellStyle name="Porcentual 5 2 2 2 2 2" xfId="765"/>
    <cellStyle name="Porcentual 5 2 2 2 3" xfId="766"/>
    <cellStyle name="Porcentual 5 2 2 3" xfId="767"/>
    <cellStyle name="Porcentual 5 2 2 3 2" xfId="768"/>
    <cellStyle name="Porcentual 5 2 2 4" xfId="769"/>
    <cellStyle name="Porcentual 5 2 3" xfId="770"/>
    <cellStyle name="Porcentual 5 2 3 2" xfId="771"/>
    <cellStyle name="Porcentual 5 2 3 2 2" xfId="772"/>
    <cellStyle name="Porcentual 5 2 3 3" xfId="773"/>
    <cellStyle name="Porcentual 5 2 4" xfId="774"/>
    <cellStyle name="Porcentual 5 2 4 2" xfId="775"/>
    <cellStyle name="Porcentual 5 2 5" xfId="776"/>
    <cellStyle name="Porcentual 5 3" xfId="777"/>
    <cellStyle name="Porcentual 5 3 2" xfId="778"/>
    <cellStyle name="Porcentual 5 3 2 2" xfId="779"/>
    <cellStyle name="Porcentual 5 3 2 2 2" xfId="780"/>
    <cellStyle name="Porcentual 5 3 2 2 2 2" xfId="781"/>
    <cellStyle name="Porcentual 5 3 2 2 3" xfId="782"/>
    <cellStyle name="Porcentual 5 3 2 3" xfId="783"/>
    <cellStyle name="Porcentual 5 3 2 3 2" xfId="784"/>
    <cellStyle name="Porcentual 5 3 2 4" xfId="785"/>
    <cellStyle name="Porcentual 5 3 3" xfId="786"/>
    <cellStyle name="Porcentual 5 3 3 2" xfId="787"/>
    <cellStyle name="Porcentual 5 3 3 2 2" xfId="788"/>
    <cellStyle name="Porcentual 5 3 3 3" xfId="789"/>
    <cellStyle name="Porcentual 5 3 4" xfId="790"/>
    <cellStyle name="Porcentual 5 3 4 2" xfId="791"/>
    <cellStyle name="Porcentual 5 3 5" xfId="792"/>
    <cellStyle name="Porcentual 5 4" xfId="793"/>
    <cellStyle name="Porcentual 5 4 2" xfId="794"/>
    <cellStyle name="Porcentual 5 4 2 2" xfId="795"/>
    <cellStyle name="Porcentual 5 4 2 2 2" xfId="796"/>
    <cellStyle name="Porcentual 5 4 2 2 2 2" xfId="797"/>
    <cellStyle name="Porcentual 5 4 2 2 3" xfId="798"/>
    <cellStyle name="Porcentual 5 4 2 3" xfId="799"/>
    <cellStyle name="Porcentual 5 4 2 3 2" xfId="800"/>
    <cellStyle name="Porcentual 5 4 2 4" xfId="801"/>
    <cellStyle name="Porcentual 5 4 3" xfId="802"/>
    <cellStyle name="Porcentual 5 4 3 2" xfId="803"/>
    <cellStyle name="Porcentual 5 4 3 2 2" xfId="804"/>
    <cellStyle name="Porcentual 5 4 3 3" xfId="805"/>
    <cellStyle name="Porcentual 5 4 4" xfId="806"/>
    <cellStyle name="Porcentual 5 4 4 2" xfId="807"/>
    <cellStyle name="Porcentual 5 4 5" xfId="808"/>
    <cellStyle name="Porcentual 5 5" xfId="809"/>
    <cellStyle name="Porcentual 5 5 2" xfId="810"/>
    <cellStyle name="Porcentual 5 5 2 2" xfId="811"/>
    <cellStyle name="Porcentual 5 5 2 2 2" xfId="812"/>
    <cellStyle name="Porcentual 5 5 2 2 2 2" xfId="813"/>
    <cellStyle name="Porcentual 5 5 2 2 3" xfId="814"/>
    <cellStyle name="Porcentual 5 5 2 3" xfId="815"/>
    <cellStyle name="Porcentual 5 5 2 3 2" xfId="816"/>
    <cellStyle name="Porcentual 5 5 2 4" xfId="817"/>
    <cellStyle name="Porcentual 5 5 3" xfId="818"/>
    <cellStyle name="Porcentual 5 5 3 2" xfId="819"/>
    <cellStyle name="Porcentual 5 5 3 2 2" xfId="820"/>
    <cellStyle name="Porcentual 5 5 3 3" xfId="821"/>
    <cellStyle name="Porcentual 5 5 4" xfId="822"/>
    <cellStyle name="Porcentual 5 5 4 2" xfId="823"/>
    <cellStyle name="Porcentual 5 5 5" xfId="824"/>
    <cellStyle name="Porcentual 5 6" xfId="825"/>
    <cellStyle name="Porcentual 5 6 2" xfId="826"/>
    <cellStyle name="Porcentual 5 6 2 2" xfId="827"/>
    <cellStyle name="Porcentual 5 6 2 2 2" xfId="828"/>
    <cellStyle name="Porcentual 5 6 2 2 2 2" xfId="829"/>
    <cellStyle name="Porcentual 5 6 2 2 3" xfId="830"/>
    <cellStyle name="Porcentual 5 6 2 3" xfId="831"/>
    <cellStyle name="Porcentual 5 6 2 3 2" xfId="832"/>
    <cellStyle name="Porcentual 5 6 2 4" xfId="833"/>
    <cellStyle name="Porcentual 5 6 3" xfId="834"/>
    <cellStyle name="Porcentual 5 6 3 2" xfId="835"/>
    <cellStyle name="Porcentual 5 6 3 2 2" xfId="836"/>
    <cellStyle name="Porcentual 5 6 3 3" xfId="837"/>
    <cellStyle name="Porcentual 5 6 4" xfId="838"/>
    <cellStyle name="Porcentual 5 6 4 2" xfId="839"/>
    <cellStyle name="Porcentual 5 6 5" xfId="840"/>
    <cellStyle name="Porcentual 5 7" xfId="841"/>
    <cellStyle name="Porcentual 5 7 2" xfId="842"/>
    <cellStyle name="Porcentual 5 7 2 2" xfId="843"/>
    <cellStyle name="Porcentual 5 7 2 2 2" xfId="844"/>
    <cellStyle name="Porcentual 5 7 2 2 2 2" xfId="845"/>
    <cellStyle name="Porcentual 5 7 2 2 3" xfId="846"/>
    <cellStyle name="Porcentual 5 7 2 3" xfId="847"/>
    <cellStyle name="Porcentual 5 7 2 3 2" xfId="848"/>
    <cellStyle name="Porcentual 5 7 2 4" xfId="849"/>
    <cellStyle name="Porcentual 5 7 3" xfId="850"/>
    <cellStyle name="Porcentual 5 7 3 2" xfId="851"/>
    <cellStyle name="Porcentual 5 7 3 2 2" xfId="852"/>
    <cellStyle name="Porcentual 5 7 3 3" xfId="853"/>
    <cellStyle name="Porcentual 5 7 4" xfId="854"/>
    <cellStyle name="Porcentual 5 7 4 2" xfId="855"/>
    <cellStyle name="Porcentual 5 7 5" xfId="856"/>
    <cellStyle name="Porcentual 5 8" xfId="857"/>
    <cellStyle name="Porcentual 5 8 2" xfId="858"/>
    <cellStyle name="Porcentual 5 8 2 2" xfId="859"/>
    <cellStyle name="Porcentual 5 8 2 2 2" xfId="860"/>
    <cellStyle name="Porcentual 5 8 2 3" xfId="861"/>
    <cellStyle name="Porcentual 5 8 3" xfId="862"/>
    <cellStyle name="Porcentual 5 8 3 2" xfId="863"/>
    <cellStyle name="Porcentual 5 8 4" xfId="864"/>
    <cellStyle name="Porcentual 5 9" xfId="865"/>
    <cellStyle name="Porcentual 5 9 2" xfId="866"/>
    <cellStyle name="Porcentual 5 9 2 2" xfId="867"/>
    <cellStyle name="Porcentual 5 9 3" xfId="868"/>
    <cellStyle name="Porcentual 6" xfId="869"/>
    <cellStyle name="Porcentual 6 2" xfId="870"/>
    <cellStyle name="Porcentual 6 2 2" xfId="871"/>
    <cellStyle name="Porcentual 6 2 2 2" xfId="872"/>
    <cellStyle name="Porcentual 6 2 2 2 2" xfId="873"/>
    <cellStyle name="Porcentual 6 2 2 2 3" xfId="874"/>
    <cellStyle name="Porcentual 6 2 2 2 3 2" xfId="875"/>
    <cellStyle name="Porcentual 6 2 2 2 3 2 2" xfId="876"/>
    <cellStyle name="Porcentual 6 2 2 2 3 2 2 2" xfId="877"/>
    <cellStyle name="Porcentual 6 2 2 2 3 2 2 2 2" xfId="878"/>
    <cellStyle name="Porcentual 6 2 2 2 3 2 2 2 2 2" xfId="879"/>
    <cellStyle name="Porcentual 6 2 2 2 3 2 2 2 2 2 2" xfId="880"/>
    <cellStyle name="Porcentual 6 2 2 2 3 2 2 2 2 2 2 2" xfId="881"/>
    <cellStyle name="Porcentual 6 2 2 2 3 2 2 2 2 2 2 2 2" xfId="882"/>
    <cellStyle name="Porcentual 6 3" xfId="883"/>
    <cellStyle name="Porcentual 7" xfId="884"/>
    <cellStyle name="Porcentual 8" xfId="885"/>
    <cellStyle name="Porcentual 8 2" xfId="886"/>
    <cellStyle name="Porcentual 9 2" xfId="887"/>
    <cellStyle name="Porcentual 9 2 2" xfId="888"/>
    <cellStyle name="Porcentual 9 2 2 2" xfId="889"/>
    <cellStyle name="Porcentual 9 2 2 2 2" xfId="890"/>
    <cellStyle name="Porcentual 9 2 2 2 2 2" xfId="891"/>
    <cellStyle name="Porcentual 9 2 2 2 3" xfId="892"/>
    <cellStyle name="Porcentual 9 2 2 3" xfId="893"/>
    <cellStyle name="Porcentual 9 2 2 3 2" xfId="894"/>
    <cellStyle name="Porcentual 9 2 2 4" xfId="895"/>
    <cellStyle name="Porcentual 9 2 3" xfId="896"/>
    <cellStyle name="Porcentual 9 2 3 2" xfId="897"/>
    <cellStyle name="Porcentual 9 2 3 2 2" xfId="898"/>
    <cellStyle name="Porcentual 9 2 3 3" xfId="899"/>
    <cellStyle name="Porcentual 9 2 4" xfId="900"/>
    <cellStyle name="Porcentual 9 2 4 2" xfId="901"/>
    <cellStyle name="Porcentual 9 2 5" xfId="9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P53"/>
  <sheetViews>
    <sheetView showGridLines="0" zoomScaleNormal="100" workbookViewId="0">
      <selection activeCell="B48" sqref="B48:C48"/>
    </sheetView>
  </sheetViews>
  <sheetFormatPr baseColWidth="10" defaultColWidth="11.42578125" defaultRowHeight="15" x14ac:dyDescent="0.25"/>
  <cols>
    <col min="1" max="1" width="11.42578125" style="10"/>
    <col min="2" max="2" width="58.140625" style="10" customWidth="1"/>
    <col min="3" max="3" width="16.28515625" style="10" customWidth="1"/>
    <col min="4" max="4" width="18.28515625" style="10" bestFit="1" customWidth="1"/>
    <col min="5" max="5" width="17.85546875" style="10" bestFit="1" customWidth="1"/>
    <col min="6" max="6" width="16.85546875" style="10" bestFit="1" customWidth="1"/>
    <col min="7" max="7" width="17.85546875" style="10" bestFit="1" customWidth="1"/>
    <col min="8" max="8" width="18.28515625" style="10" customWidth="1"/>
    <col min="9" max="9" width="18" style="10" customWidth="1"/>
    <col min="10" max="10" width="17.28515625" style="10" customWidth="1"/>
    <col min="11" max="11" width="21.28515625" style="10" customWidth="1"/>
    <col min="12" max="12" width="13.140625" style="10" customWidth="1"/>
    <col min="13" max="13" width="17.85546875" style="10" bestFit="1" customWidth="1"/>
    <col min="14" max="14" width="45" style="10" bestFit="1" customWidth="1"/>
    <col min="15" max="15" width="21.42578125" style="10" customWidth="1"/>
    <col min="16" max="16" width="17.85546875" style="10" bestFit="1" customWidth="1"/>
    <col min="17" max="16384" width="11.42578125" style="10"/>
  </cols>
  <sheetData>
    <row r="1" spans="2:16" x14ac:dyDescent="0.25"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2:16" x14ac:dyDescent="0.25">
      <c r="B2" s="119" t="s">
        <v>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2:16" x14ac:dyDescent="0.25">
      <c r="B3" s="119" t="s">
        <v>2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2:16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6" x14ac:dyDescent="0.25">
      <c r="B5" s="120" t="s">
        <v>3</v>
      </c>
      <c r="C5" s="121" t="s">
        <v>4</v>
      </c>
      <c r="D5" s="124" t="s">
        <v>5</v>
      </c>
      <c r="E5" s="124" t="s">
        <v>6</v>
      </c>
      <c r="F5" s="124" t="s">
        <v>7</v>
      </c>
      <c r="G5" s="124" t="s">
        <v>8</v>
      </c>
      <c r="H5" s="124" t="s">
        <v>9</v>
      </c>
      <c r="I5" s="124" t="s">
        <v>10</v>
      </c>
      <c r="J5" s="124" t="s">
        <v>11</v>
      </c>
      <c r="K5" s="122" t="s">
        <v>12</v>
      </c>
      <c r="L5" s="123"/>
    </row>
    <row r="6" spans="2:16" ht="33" customHeight="1" x14ac:dyDescent="0.25">
      <c r="B6" s="120"/>
      <c r="C6" s="121"/>
      <c r="D6" s="125"/>
      <c r="E6" s="125"/>
      <c r="F6" s="125"/>
      <c r="G6" s="125"/>
      <c r="H6" s="125"/>
      <c r="I6" s="125"/>
      <c r="J6" s="125"/>
      <c r="K6" s="24" t="s">
        <v>13</v>
      </c>
      <c r="L6" s="87" t="s">
        <v>14</v>
      </c>
    </row>
    <row r="7" spans="2:16" x14ac:dyDescent="0.25">
      <c r="B7" s="13" t="s">
        <v>15</v>
      </c>
      <c r="C7" s="22" t="s">
        <v>16</v>
      </c>
      <c r="D7" s="29">
        <f>+D8</f>
        <v>7666942979.3818998</v>
      </c>
      <c r="E7" s="30">
        <f t="shared" ref="E7:J8" si="0">+E8</f>
        <v>17483677655.308601</v>
      </c>
      <c r="F7" s="29">
        <f t="shared" si="0"/>
        <v>3493396966.8761001</v>
      </c>
      <c r="G7" s="30">
        <f t="shared" si="0"/>
        <v>17198756322.222298</v>
      </c>
      <c r="H7" s="29">
        <f t="shared" si="0"/>
        <v>44297896.5264</v>
      </c>
      <c r="I7" s="30">
        <f t="shared" si="0"/>
        <v>259046407.03269997</v>
      </c>
      <c r="J7" s="29">
        <f t="shared" si="0"/>
        <v>1926626277.2075</v>
      </c>
      <c r="K7" s="5">
        <f>SUM(D7:J7)</f>
        <v>48072744504.555489</v>
      </c>
      <c r="L7" s="8">
        <f>+K7/$K$47</f>
        <v>0.54014896030553294</v>
      </c>
      <c r="O7" s="11"/>
      <c r="P7" s="11"/>
    </row>
    <row r="8" spans="2:16" x14ac:dyDescent="0.25">
      <c r="B8" s="32" t="s">
        <v>17</v>
      </c>
      <c r="C8" s="33" t="s">
        <v>16</v>
      </c>
      <c r="D8" s="34">
        <f>+D9</f>
        <v>7666942979.3818998</v>
      </c>
      <c r="E8" s="35">
        <f t="shared" si="0"/>
        <v>17483677655.308601</v>
      </c>
      <c r="F8" s="34">
        <f t="shared" si="0"/>
        <v>3493396966.8761001</v>
      </c>
      <c r="G8" s="35">
        <f t="shared" si="0"/>
        <v>17198756322.222298</v>
      </c>
      <c r="H8" s="34">
        <f t="shared" si="0"/>
        <v>44297896.5264</v>
      </c>
      <c r="I8" s="35">
        <f t="shared" si="0"/>
        <v>259046407.03269997</v>
      </c>
      <c r="J8" s="34">
        <f t="shared" si="0"/>
        <v>1926626277.2075</v>
      </c>
      <c r="K8" s="2">
        <f>+K9</f>
        <v>48072744504.555489</v>
      </c>
      <c r="L8" s="9"/>
      <c r="O8" s="11"/>
      <c r="P8" s="11"/>
    </row>
    <row r="9" spans="2:16" x14ac:dyDescent="0.25">
      <c r="B9" s="15" t="s">
        <v>18</v>
      </c>
      <c r="C9" s="21" t="s">
        <v>19</v>
      </c>
      <c r="D9" s="25">
        <v>7666942979.3818998</v>
      </c>
      <c r="E9" s="27">
        <v>17483677655.308601</v>
      </c>
      <c r="F9" s="28">
        <v>3493396966.8761001</v>
      </c>
      <c r="G9" s="27">
        <v>17198756322.222298</v>
      </c>
      <c r="H9" s="28">
        <v>44297896.5264</v>
      </c>
      <c r="I9" s="27">
        <v>259046407.03269997</v>
      </c>
      <c r="J9" s="28">
        <v>1926626277.2075</v>
      </c>
      <c r="K9" s="17">
        <f>SUM(D9:J9)</f>
        <v>48072744504.555489</v>
      </c>
      <c r="L9" s="7"/>
      <c r="O9" s="11"/>
      <c r="P9" s="11"/>
    </row>
    <row r="10" spans="2:16" x14ac:dyDescent="0.25">
      <c r="B10" s="6" t="s">
        <v>20</v>
      </c>
      <c r="C10" s="22" t="s">
        <v>16</v>
      </c>
      <c r="D10" s="29">
        <f>+D11+D13+D15+D17+D19</f>
        <v>4030934118.4061003</v>
      </c>
      <c r="E10" s="31">
        <f t="shared" ref="E10:J10" si="1">+E11+E13+E15+E17+E19</f>
        <v>2656155450.4138002</v>
      </c>
      <c r="F10" s="29">
        <f t="shared" si="1"/>
        <v>374381869.42570001</v>
      </c>
      <c r="G10" s="31">
        <f t="shared" si="1"/>
        <v>305096194.49580002</v>
      </c>
      <c r="H10" s="29">
        <f t="shared" si="1"/>
        <v>5046029.0073999995</v>
      </c>
      <c r="I10" s="31">
        <f t="shared" si="1"/>
        <v>121225048.9429</v>
      </c>
      <c r="J10" s="29">
        <f t="shared" si="1"/>
        <v>311647086.35299999</v>
      </c>
      <c r="K10" s="4">
        <f>SUM(D10:J10)</f>
        <v>7804485797.0446997</v>
      </c>
      <c r="L10" s="8">
        <f>+K10/$K$47</f>
        <v>8.7691787361828574E-2</v>
      </c>
      <c r="N10" s="18"/>
      <c r="O10" s="11"/>
      <c r="P10" s="11"/>
    </row>
    <row r="11" spans="2:16" hidden="1" x14ac:dyDescent="0.25">
      <c r="B11" s="15" t="s">
        <v>21</v>
      </c>
      <c r="C11" s="21" t="s">
        <v>16</v>
      </c>
      <c r="D11" s="25">
        <f>+D12</f>
        <v>0</v>
      </c>
      <c r="E11" s="26">
        <f t="shared" ref="E11:J11" si="2">+E12</f>
        <v>0</v>
      </c>
      <c r="F11" s="25">
        <f t="shared" si="2"/>
        <v>0</v>
      </c>
      <c r="G11" s="26">
        <f t="shared" si="2"/>
        <v>0</v>
      </c>
      <c r="H11" s="25">
        <f t="shared" si="2"/>
        <v>0</v>
      </c>
      <c r="I11" s="26">
        <f t="shared" si="2"/>
        <v>0</v>
      </c>
      <c r="J11" s="25">
        <f t="shared" si="2"/>
        <v>0</v>
      </c>
      <c r="K11" s="2">
        <f ca="1">+K12</f>
        <v>0</v>
      </c>
      <c r="L11" s="7"/>
      <c r="O11" s="11"/>
      <c r="P11" s="11"/>
    </row>
    <row r="12" spans="2:16" hidden="1" x14ac:dyDescent="0.25">
      <c r="B12" s="14" t="s">
        <v>22</v>
      </c>
      <c r="C12" s="21" t="s">
        <v>23</v>
      </c>
      <c r="D12" s="25">
        <v>0</v>
      </c>
      <c r="E12" s="26">
        <v>0</v>
      </c>
      <c r="F12" s="25">
        <v>0</v>
      </c>
      <c r="G12" s="26">
        <v>0</v>
      </c>
      <c r="H12" s="25">
        <v>0</v>
      </c>
      <c r="I12" s="26">
        <v>0</v>
      </c>
      <c r="J12" s="25"/>
      <c r="K12" s="17">
        <f ca="1">SUM(D12:K12)</f>
        <v>0</v>
      </c>
      <c r="L12" s="9"/>
      <c r="O12" s="11"/>
      <c r="P12" s="11"/>
    </row>
    <row r="13" spans="2:16" x14ac:dyDescent="0.25">
      <c r="B13" s="36" t="s">
        <v>24</v>
      </c>
      <c r="C13" s="33" t="s">
        <v>16</v>
      </c>
      <c r="D13" s="37">
        <f>+D14</f>
        <v>1065965018.1142</v>
      </c>
      <c r="E13" s="38">
        <f>+E14</f>
        <v>377686075.6936</v>
      </c>
      <c r="F13" s="37">
        <f t="shared" ref="F13:J13" si="3">+F14</f>
        <v>0</v>
      </c>
      <c r="G13" s="38">
        <f t="shared" si="3"/>
        <v>0</v>
      </c>
      <c r="H13" s="37">
        <f t="shared" si="3"/>
        <v>665874.49639999995</v>
      </c>
      <c r="I13" s="38">
        <f t="shared" si="3"/>
        <v>0</v>
      </c>
      <c r="J13" s="37">
        <f t="shared" si="3"/>
        <v>0</v>
      </c>
      <c r="K13" s="2">
        <f>+K14</f>
        <v>1444316968.3042002</v>
      </c>
      <c r="L13" s="9"/>
      <c r="O13" s="11"/>
      <c r="P13" s="11"/>
    </row>
    <row r="14" spans="2:16" x14ac:dyDescent="0.25">
      <c r="B14" s="14" t="s">
        <v>22</v>
      </c>
      <c r="C14" s="21" t="s">
        <v>25</v>
      </c>
      <c r="D14" s="25">
        <v>1065965018.1142</v>
      </c>
      <c r="E14" s="27">
        <v>377686075.6936</v>
      </c>
      <c r="F14" s="25">
        <v>0</v>
      </c>
      <c r="G14" s="26">
        <v>0</v>
      </c>
      <c r="H14" s="28">
        <v>665874.49639999995</v>
      </c>
      <c r="I14" s="26">
        <v>0</v>
      </c>
      <c r="J14" s="25">
        <v>0</v>
      </c>
      <c r="K14" s="3">
        <f>SUM(D14:J14)</f>
        <v>1444316968.3042002</v>
      </c>
      <c r="L14" s="9"/>
      <c r="O14" s="11"/>
      <c r="P14" s="11"/>
    </row>
    <row r="15" spans="2:16" x14ac:dyDescent="0.25">
      <c r="B15" s="36" t="s">
        <v>26</v>
      </c>
      <c r="C15" s="33" t="s">
        <v>16</v>
      </c>
      <c r="D15" s="37">
        <f>+D16</f>
        <v>2964517194.3226004</v>
      </c>
      <c r="E15" s="38">
        <f t="shared" ref="E15:J15" si="4">+E16</f>
        <v>1893723745.9555001</v>
      </c>
      <c r="F15" s="37">
        <f t="shared" si="4"/>
        <v>127907070.81750001</v>
      </c>
      <c r="G15" s="38">
        <f t="shared" si="4"/>
        <v>305096194.49580002</v>
      </c>
      <c r="H15" s="37">
        <f t="shared" si="4"/>
        <v>1339396.3835999998</v>
      </c>
      <c r="I15" s="38">
        <f t="shared" si="4"/>
        <v>23284139.3682</v>
      </c>
      <c r="J15" s="37">
        <f t="shared" si="4"/>
        <v>117248125.75120001</v>
      </c>
      <c r="K15" s="2">
        <f>+K16</f>
        <v>5433115867.0944014</v>
      </c>
      <c r="L15" s="7"/>
      <c r="O15" s="11"/>
      <c r="P15" s="11"/>
    </row>
    <row r="16" spans="2:16" x14ac:dyDescent="0.25">
      <c r="B16" s="14" t="s">
        <v>22</v>
      </c>
      <c r="C16" s="21" t="s">
        <v>23</v>
      </c>
      <c r="D16" s="25">
        <v>2964517194.3226004</v>
      </c>
      <c r="E16" s="27">
        <v>1893723745.9555001</v>
      </c>
      <c r="F16" s="28">
        <v>127907070.81750001</v>
      </c>
      <c r="G16" s="27">
        <v>305096194.49580002</v>
      </c>
      <c r="H16" s="28">
        <v>1339396.3835999998</v>
      </c>
      <c r="I16" s="27">
        <v>23284139.3682</v>
      </c>
      <c r="J16" s="28">
        <v>117248125.75120001</v>
      </c>
      <c r="K16" s="17">
        <f>SUM(D16:J16)</f>
        <v>5433115867.0944014</v>
      </c>
      <c r="L16" s="9"/>
      <c r="O16" s="11"/>
      <c r="P16" s="11"/>
    </row>
    <row r="17" spans="2:16" x14ac:dyDescent="0.25">
      <c r="B17" s="36" t="s">
        <v>27</v>
      </c>
      <c r="C17" s="33" t="s">
        <v>16</v>
      </c>
      <c r="D17" s="37">
        <f>+D18</f>
        <v>0</v>
      </c>
      <c r="E17" s="38">
        <f t="shared" ref="E17:J17" si="5">+E18</f>
        <v>384745628.7647</v>
      </c>
      <c r="F17" s="37">
        <f t="shared" si="5"/>
        <v>0</v>
      </c>
      <c r="G17" s="38">
        <f t="shared" si="5"/>
        <v>0</v>
      </c>
      <c r="H17" s="37">
        <f t="shared" si="5"/>
        <v>0</v>
      </c>
      <c r="I17" s="38">
        <f t="shared" si="5"/>
        <v>0</v>
      </c>
      <c r="J17" s="37">
        <f t="shared" si="5"/>
        <v>0</v>
      </c>
      <c r="K17" s="2">
        <f>+K18</f>
        <v>384745628.7647</v>
      </c>
      <c r="L17" s="7"/>
    </row>
    <row r="18" spans="2:16" x14ac:dyDescent="0.25">
      <c r="B18" s="14" t="s">
        <v>22</v>
      </c>
      <c r="C18" s="21" t="s">
        <v>25</v>
      </c>
      <c r="D18" s="25">
        <v>0</v>
      </c>
      <c r="E18" s="27">
        <v>384745628.7647</v>
      </c>
      <c r="F18" s="25">
        <v>0</v>
      </c>
      <c r="G18" s="26">
        <v>0</v>
      </c>
      <c r="H18" s="25">
        <v>0</v>
      </c>
      <c r="I18" s="26">
        <v>0</v>
      </c>
      <c r="J18" s="25">
        <v>0</v>
      </c>
      <c r="K18" s="17">
        <f>+SUM(D18:J18)</f>
        <v>384745628.7647</v>
      </c>
      <c r="L18" s="9"/>
    </row>
    <row r="19" spans="2:16" x14ac:dyDescent="0.25">
      <c r="B19" s="36" t="s">
        <v>28</v>
      </c>
      <c r="C19" s="33" t="s">
        <v>16</v>
      </c>
      <c r="D19" s="37">
        <f>+D20</f>
        <v>451905.9693</v>
      </c>
      <c r="E19" s="38">
        <f t="shared" ref="E19:J19" si="6">+E20</f>
        <v>0</v>
      </c>
      <c r="F19" s="37">
        <f t="shared" si="6"/>
        <v>246474798.60819998</v>
      </c>
      <c r="G19" s="38">
        <f t="shared" si="6"/>
        <v>0</v>
      </c>
      <c r="H19" s="37">
        <f t="shared" si="6"/>
        <v>3040758.1273999996</v>
      </c>
      <c r="I19" s="38">
        <f t="shared" si="6"/>
        <v>97940909.574699998</v>
      </c>
      <c r="J19" s="37">
        <f t="shared" si="6"/>
        <v>194398960.60179996</v>
      </c>
      <c r="K19" s="2">
        <f>+K20</f>
        <v>542307332.88139999</v>
      </c>
      <c r="L19" s="7"/>
      <c r="P19" s="11"/>
    </row>
    <row r="20" spans="2:16" x14ac:dyDescent="0.25">
      <c r="B20" s="14" t="s">
        <v>22</v>
      </c>
      <c r="C20" s="21" t="s">
        <v>23</v>
      </c>
      <c r="D20" s="25">
        <v>451905.9693</v>
      </c>
      <c r="E20" s="26">
        <v>0</v>
      </c>
      <c r="F20" s="28">
        <v>246474798.60819998</v>
      </c>
      <c r="G20" s="26">
        <v>0</v>
      </c>
      <c r="H20" s="28">
        <v>3040758.1273999996</v>
      </c>
      <c r="I20" s="27">
        <v>97940909.574699998</v>
      </c>
      <c r="J20" s="28">
        <v>194398960.60179996</v>
      </c>
      <c r="K20" s="17">
        <f>SUM(D20:J20)</f>
        <v>542307332.88139999</v>
      </c>
      <c r="L20" s="9"/>
      <c r="M20" s="18"/>
    </row>
    <row r="21" spans="2:16" hidden="1" x14ac:dyDescent="0.25">
      <c r="B21" s="16" t="s">
        <v>29</v>
      </c>
      <c r="C21" s="21" t="s">
        <v>16</v>
      </c>
      <c r="D21" s="25"/>
      <c r="E21" s="26"/>
      <c r="F21" s="25"/>
      <c r="G21" s="26"/>
      <c r="H21" s="25"/>
      <c r="I21" s="26"/>
      <c r="J21" s="25"/>
      <c r="K21" s="2">
        <f>+K22</f>
        <v>0</v>
      </c>
      <c r="L21" s="7"/>
      <c r="N21" s="18"/>
    </row>
    <row r="22" spans="2:16" hidden="1" x14ac:dyDescent="0.25">
      <c r="B22" s="14" t="s">
        <v>22</v>
      </c>
      <c r="C22" s="21" t="s">
        <v>23</v>
      </c>
      <c r="D22" s="25"/>
      <c r="E22" s="26"/>
      <c r="F22" s="25"/>
      <c r="G22" s="26"/>
      <c r="H22" s="25"/>
      <c r="I22" s="26"/>
      <c r="J22" s="25"/>
      <c r="K22" s="17"/>
      <c r="L22" s="9"/>
    </row>
    <row r="23" spans="2:16" hidden="1" x14ac:dyDescent="0.25">
      <c r="B23" s="16" t="s">
        <v>30</v>
      </c>
      <c r="C23" s="21" t="s">
        <v>16</v>
      </c>
      <c r="D23" s="25"/>
      <c r="E23" s="26"/>
      <c r="F23" s="25"/>
      <c r="G23" s="26"/>
      <c r="H23" s="25"/>
      <c r="I23" s="26"/>
      <c r="J23" s="25"/>
      <c r="K23" s="2">
        <f>+K24</f>
        <v>0</v>
      </c>
      <c r="L23" s="7"/>
      <c r="N23" s="18"/>
    </row>
    <row r="24" spans="2:16" hidden="1" x14ac:dyDescent="0.25">
      <c r="B24" s="14" t="s">
        <v>22</v>
      </c>
      <c r="C24" s="21" t="s">
        <v>23</v>
      </c>
      <c r="D24" s="25"/>
      <c r="E24" s="26"/>
      <c r="F24" s="25"/>
      <c r="G24" s="26"/>
      <c r="H24" s="25"/>
      <c r="I24" s="26"/>
      <c r="J24" s="25"/>
      <c r="K24" s="3"/>
      <c r="L24" s="9"/>
    </row>
    <row r="25" spans="2:16" hidden="1" x14ac:dyDescent="0.25">
      <c r="B25" s="15" t="s">
        <v>31</v>
      </c>
      <c r="C25" s="21" t="s">
        <v>16</v>
      </c>
      <c r="D25" s="25"/>
      <c r="E25" s="26"/>
      <c r="F25" s="25"/>
      <c r="G25" s="26"/>
      <c r="H25" s="25"/>
      <c r="I25" s="26"/>
      <c r="J25" s="25"/>
      <c r="K25" s="2">
        <f>+K26</f>
        <v>0</v>
      </c>
      <c r="L25" s="9"/>
    </row>
    <row r="26" spans="2:16" hidden="1" x14ac:dyDescent="0.25">
      <c r="B26" s="14" t="s">
        <v>22</v>
      </c>
      <c r="C26" s="21" t="s">
        <v>23</v>
      </c>
      <c r="D26" s="25"/>
      <c r="E26" s="26"/>
      <c r="F26" s="25"/>
      <c r="G26" s="26"/>
      <c r="H26" s="25"/>
      <c r="I26" s="26"/>
      <c r="J26" s="25"/>
      <c r="K26" s="17"/>
      <c r="L26" s="9"/>
    </row>
    <row r="27" spans="2:16" hidden="1" x14ac:dyDescent="0.25">
      <c r="B27" s="15" t="s">
        <v>32</v>
      </c>
      <c r="C27" s="21" t="s">
        <v>16</v>
      </c>
      <c r="D27" s="25"/>
      <c r="E27" s="26"/>
      <c r="F27" s="25"/>
      <c r="G27" s="26"/>
      <c r="H27" s="25"/>
      <c r="I27" s="26"/>
      <c r="J27" s="25"/>
      <c r="K27" s="2">
        <f>+K28</f>
        <v>0</v>
      </c>
      <c r="L27" s="7"/>
    </row>
    <row r="28" spans="2:16" hidden="1" x14ac:dyDescent="0.25">
      <c r="B28" s="14" t="s">
        <v>22</v>
      </c>
      <c r="C28" s="21" t="s">
        <v>23</v>
      </c>
      <c r="D28" s="25"/>
      <c r="E28" s="26"/>
      <c r="F28" s="25"/>
      <c r="G28" s="26"/>
      <c r="H28" s="25"/>
      <c r="I28" s="26"/>
      <c r="J28" s="25"/>
      <c r="K28" s="17"/>
      <c r="L28" s="9"/>
    </row>
    <row r="29" spans="2:16" x14ac:dyDescent="0.25">
      <c r="B29" s="6" t="s">
        <v>33</v>
      </c>
      <c r="C29" s="22" t="s">
        <v>16</v>
      </c>
      <c r="D29" s="29">
        <f>+D30+D32+D34</f>
        <v>2886280299.6071005</v>
      </c>
      <c r="E29" s="31">
        <f t="shared" ref="E29:J29" si="7">+E30+E32+E34</f>
        <v>4413294831.2582989</v>
      </c>
      <c r="F29" s="29">
        <f t="shared" si="7"/>
        <v>2979858810.9298992</v>
      </c>
      <c r="G29" s="31">
        <f t="shared" si="7"/>
        <v>3443244448.3845005</v>
      </c>
      <c r="H29" s="29">
        <f t="shared" si="7"/>
        <v>296913376.24870002</v>
      </c>
      <c r="I29" s="31">
        <f t="shared" si="7"/>
        <v>517901245.45710003</v>
      </c>
      <c r="J29" s="29">
        <f t="shared" si="7"/>
        <v>1099434015.7406001</v>
      </c>
      <c r="K29" s="4">
        <f>+K30+K34+K32</f>
        <v>15636927027.6262</v>
      </c>
      <c r="L29" s="8">
        <f>+K29/$K$47</f>
        <v>0.17569768407013647</v>
      </c>
    </row>
    <row r="30" spans="2:16" x14ac:dyDescent="0.25">
      <c r="B30" s="39" t="s">
        <v>34</v>
      </c>
      <c r="C30" s="33" t="s">
        <v>16</v>
      </c>
      <c r="D30" s="37">
        <f>+D31</f>
        <v>479136883.00749993</v>
      </c>
      <c r="E30" s="38">
        <f t="shared" ref="E30:J30" si="8">+E31</f>
        <v>1057003056.9400998</v>
      </c>
      <c r="F30" s="37">
        <f t="shared" si="8"/>
        <v>482957700.26620007</v>
      </c>
      <c r="G30" s="38">
        <f t="shared" si="8"/>
        <v>1287197054.1484001</v>
      </c>
      <c r="H30" s="37">
        <f t="shared" si="8"/>
        <v>12686394.232299998</v>
      </c>
      <c r="I30" s="38">
        <f t="shared" si="8"/>
        <v>90091319.946799994</v>
      </c>
      <c r="J30" s="37">
        <f t="shared" si="8"/>
        <v>174159911.7202</v>
      </c>
      <c r="K30" s="2">
        <f>+K31</f>
        <v>3583232320.2614999</v>
      </c>
      <c r="L30" s="7"/>
    </row>
    <row r="31" spans="2:16" x14ac:dyDescent="0.25">
      <c r="B31" s="14" t="s">
        <v>35</v>
      </c>
      <c r="C31" s="21" t="s">
        <v>36</v>
      </c>
      <c r="D31" s="25">
        <v>479136883.00749993</v>
      </c>
      <c r="E31" s="27">
        <v>1057003056.9400998</v>
      </c>
      <c r="F31" s="28">
        <v>482957700.26620007</v>
      </c>
      <c r="G31" s="27">
        <v>1287197054.1484001</v>
      </c>
      <c r="H31" s="28">
        <v>12686394.232299998</v>
      </c>
      <c r="I31" s="27">
        <v>90091319.946799994</v>
      </c>
      <c r="J31" s="28">
        <v>174159911.7202</v>
      </c>
      <c r="K31" s="17">
        <f>SUM(D31:J31)</f>
        <v>3583232320.2614999</v>
      </c>
      <c r="L31" s="9"/>
    </row>
    <row r="32" spans="2:16" x14ac:dyDescent="0.25">
      <c r="B32" s="36" t="s">
        <v>37</v>
      </c>
      <c r="C32" s="33" t="s">
        <v>16</v>
      </c>
      <c r="D32" s="37">
        <f>+D33</f>
        <v>2156521912.0932002</v>
      </c>
      <c r="E32" s="38">
        <f t="shared" ref="E32:J32" si="9">+E33</f>
        <v>2057085663.2082</v>
      </c>
      <c r="F32" s="37">
        <f t="shared" si="9"/>
        <v>1287789715.1507995</v>
      </c>
      <c r="G32" s="38">
        <f t="shared" si="9"/>
        <v>1718581867.8780003</v>
      </c>
      <c r="H32" s="37">
        <f t="shared" si="9"/>
        <v>109649078.39489999</v>
      </c>
      <c r="I32" s="38">
        <f t="shared" si="9"/>
        <v>15296027.5985</v>
      </c>
      <c r="J32" s="37">
        <f t="shared" si="9"/>
        <v>449917876.94400001</v>
      </c>
      <c r="K32" s="2">
        <f>+K33</f>
        <v>7794842141.267601</v>
      </c>
      <c r="L32" s="9"/>
    </row>
    <row r="33" spans="2:14" ht="15" customHeight="1" x14ac:dyDescent="0.25">
      <c r="B33" s="14" t="s">
        <v>35</v>
      </c>
      <c r="C33" s="21" t="s">
        <v>38</v>
      </c>
      <c r="D33" s="25">
        <v>2156521912.0932002</v>
      </c>
      <c r="E33" s="27">
        <v>2057085663.2082</v>
      </c>
      <c r="F33" s="28">
        <v>1287789715.1507995</v>
      </c>
      <c r="G33" s="27">
        <v>1718581867.8780003</v>
      </c>
      <c r="H33" s="28">
        <v>109649078.39489999</v>
      </c>
      <c r="I33" s="27">
        <v>15296027.5985</v>
      </c>
      <c r="J33" s="28">
        <v>449917876.94400001</v>
      </c>
      <c r="K33" s="17">
        <f>SUM(D33:J33)</f>
        <v>7794842141.267601</v>
      </c>
      <c r="L33" s="9"/>
    </row>
    <row r="34" spans="2:14" x14ac:dyDescent="0.25">
      <c r="B34" s="39" t="s">
        <v>39</v>
      </c>
      <c r="C34" s="33" t="s">
        <v>16</v>
      </c>
      <c r="D34" s="37">
        <f>+D35</f>
        <v>250621504.50639999</v>
      </c>
      <c r="E34" s="38">
        <f t="shared" ref="E34:J34" si="10">+E35</f>
        <v>1299206111.1099997</v>
      </c>
      <c r="F34" s="37">
        <f t="shared" si="10"/>
        <v>1209111395.5128999</v>
      </c>
      <c r="G34" s="38">
        <f t="shared" si="10"/>
        <v>437465526.3581</v>
      </c>
      <c r="H34" s="37">
        <f t="shared" si="10"/>
        <v>174577903.62150002</v>
      </c>
      <c r="I34" s="38">
        <f t="shared" si="10"/>
        <v>412513897.91180003</v>
      </c>
      <c r="J34" s="37">
        <f t="shared" si="10"/>
        <v>475356227.07639998</v>
      </c>
      <c r="K34" s="2">
        <f>+K35</f>
        <v>4258852566.0970993</v>
      </c>
      <c r="L34" s="7"/>
    </row>
    <row r="35" spans="2:14" x14ac:dyDescent="0.25">
      <c r="B35" s="14" t="s">
        <v>35</v>
      </c>
      <c r="C35" s="21" t="s">
        <v>40</v>
      </c>
      <c r="D35" s="25">
        <v>250621504.50639999</v>
      </c>
      <c r="E35" s="27">
        <v>1299206111.1099997</v>
      </c>
      <c r="F35" s="28">
        <v>1209111395.5128999</v>
      </c>
      <c r="G35" s="27">
        <v>437465526.3581</v>
      </c>
      <c r="H35" s="28">
        <v>174577903.62150002</v>
      </c>
      <c r="I35" s="27">
        <v>412513897.91180003</v>
      </c>
      <c r="J35" s="28">
        <v>475356227.07639998</v>
      </c>
      <c r="K35" s="17">
        <f>SUM(D35:J35)</f>
        <v>4258852566.0970993</v>
      </c>
      <c r="L35" s="9"/>
      <c r="N35" s="12"/>
    </row>
    <row r="36" spans="2:14" x14ac:dyDescent="0.25">
      <c r="B36" s="6" t="s">
        <v>41</v>
      </c>
      <c r="C36" s="22" t="s">
        <v>16</v>
      </c>
      <c r="D36" s="29">
        <f>+D37+D39+D41+D43+D45</f>
        <v>3651762538.6163001</v>
      </c>
      <c r="E36" s="31">
        <f t="shared" ref="E36:J36" si="11">+E37+E39+E41+E43+E45</f>
        <v>7919874827.7589998</v>
      </c>
      <c r="F36" s="29">
        <f t="shared" si="11"/>
        <v>2535058384.6462002</v>
      </c>
      <c r="G36" s="31">
        <f t="shared" si="11"/>
        <v>2939780613.4534998</v>
      </c>
      <c r="H36" s="29">
        <f t="shared" si="11"/>
        <v>0</v>
      </c>
      <c r="I36" s="31">
        <f t="shared" si="11"/>
        <v>0</v>
      </c>
      <c r="J36" s="29">
        <f t="shared" si="11"/>
        <v>438416637.45790005</v>
      </c>
      <c r="K36" s="4">
        <f>+K37+K39+K41+K43+K45</f>
        <v>17484893001.932899</v>
      </c>
      <c r="L36" s="85">
        <f>+K36/$K$47</f>
        <v>0.19646156826250197</v>
      </c>
      <c r="N36" s="12"/>
    </row>
    <row r="37" spans="2:14" ht="17.25" customHeight="1" x14ac:dyDescent="0.25">
      <c r="B37" s="39" t="s">
        <v>42</v>
      </c>
      <c r="C37" s="33" t="s">
        <v>16</v>
      </c>
      <c r="D37" s="37">
        <f>+D38</f>
        <v>1688404460.1173</v>
      </c>
      <c r="E37" s="38">
        <f t="shared" ref="E37:J37" si="12">+E38</f>
        <v>3027743711.8548999</v>
      </c>
      <c r="F37" s="37">
        <f t="shared" si="12"/>
        <v>1103444374.9872</v>
      </c>
      <c r="G37" s="38">
        <f t="shared" si="12"/>
        <v>1687327929.0198998</v>
      </c>
      <c r="H37" s="37">
        <f t="shared" si="12"/>
        <v>0</v>
      </c>
      <c r="I37" s="38">
        <f t="shared" si="12"/>
        <v>0</v>
      </c>
      <c r="J37" s="37">
        <f t="shared" si="12"/>
        <v>276803058.45710003</v>
      </c>
      <c r="K37" s="2">
        <f>+K38</f>
        <v>7783723534.4363995</v>
      </c>
      <c r="L37" s="20"/>
    </row>
    <row r="38" spans="2:14" x14ac:dyDescent="0.25">
      <c r="B38" s="14" t="s">
        <v>43</v>
      </c>
      <c r="C38" s="21" t="s">
        <v>44</v>
      </c>
      <c r="D38" s="25">
        <v>1688404460.1173</v>
      </c>
      <c r="E38" s="27">
        <v>3027743711.8548999</v>
      </c>
      <c r="F38" s="28">
        <v>1103444374.9872</v>
      </c>
      <c r="G38" s="27">
        <v>1687327929.0198998</v>
      </c>
      <c r="H38" s="25">
        <v>0</v>
      </c>
      <c r="I38" s="26">
        <v>0</v>
      </c>
      <c r="J38" s="28">
        <v>276803058.45710003</v>
      </c>
      <c r="K38" s="17">
        <f>SUM(D38:J38)</f>
        <v>7783723534.4363995</v>
      </c>
      <c r="L38" s="9"/>
      <c r="N38" s="12"/>
    </row>
    <row r="39" spans="2:14" x14ac:dyDescent="0.25">
      <c r="B39" s="39" t="s">
        <v>45</v>
      </c>
      <c r="C39" s="33"/>
      <c r="D39" s="37">
        <f>+D40</f>
        <v>1357672286.6489999</v>
      </c>
      <c r="E39" s="38">
        <f t="shared" ref="E39:J39" si="13">+E40</f>
        <v>1305454121.7777998</v>
      </c>
      <c r="F39" s="37">
        <f t="shared" si="13"/>
        <v>1305454121.7779</v>
      </c>
      <c r="G39" s="38">
        <f t="shared" si="13"/>
        <v>1252452684.4335999</v>
      </c>
      <c r="H39" s="37">
        <f t="shared" si="13"/>
        <v>0</v>
      </c>
      <c r="I39" s="38">
        <f t="shared" si="13"/>
        <v>0</v>
      </c>
      <c r="J39" s="37">
        <f t="shared" si="13"/>
        <v>0</v>
      </c>
      <c r="K39" s="2">
        <f>+K40</f>
        <v>5221033214.6382999</v>
      </c>
      <c r="L39" s="9"/>
      <c r="N39" s="12"/>
    </row>
    <row r="40" spans="2:14" x14ac:dyDescent="0.25">
      <c r="B40" s="14" t="s">
        <v>43</v>
      </c>
      <c r="C40" s="21" t="s">
        <v>44</v>
      </c>
      <c r="D40" s="25">
        <v>1357672286.6489999</v>
      </c>
      <c r="E40" s="27">
        <v>1305454121.7777998</v>
      </c>
      <c r="F40" s="28">
        <v>1305454121.7779</v>
      </c>
      <c r="G40" s="27">
        <v>1252452684.4335999</v>
      </c>
      <c r="H40" s="25">
        <v>0</v>
      </c>
      <c r="I40" s="26">
        <v>0</v>
      </c>
      <c r="J40" s="25">
        <v>0</v>
      </c>
      <c r="K40" s="17">
        <f>SUM(D40:J40)</f>
        <v>5221033214.6382999</v>
      </c>
      <c r="L40" s="9"/>
      <c r="N40" s="12"/>
    </row>
    <row r="41" spans="2:14" ht="15" customHeight="1" x14ac:dyDescent="0.25">
      <c r="B41" s="39" t="s">
        <v>46</v>
      </c>
      <c r="C41" s="33" t="s">
        <v>16</v>
      </c>
      <c r="D41" s="37">
        <f>+D42</f>
        <v>0</v>
      </c>
      <c r="E41" s="38">
        <f t="shared" ref="E41:J41" si="14">+E42</f>
        <v>0</v>
      </c>
      <c r="F41" s="37">
        <f t="shared" si="14"/>
        <v>126159887.8811</v>
      </c>
      <c r="G41" s="38">
        <f t="shared" si="14"/>
        <v>0</v>
      </c>
      <c r="H41" s="37">
        <f t="shared" si="14"/>
        <v>0</v>
      </c>
      <c r="I41" s="38">
        <f t="shared" si="14"/>
        <v>0</v>
      </c>
      <c r="J41" s="37">
        <f t="shared" si="14"/>
        <v>161613579.00080001</v>
      </c>
      <c r="K41" s="2">
        <f>+K42</f>
        <v>287773466.88190001</v>
      </c>
      <c r="L41" s="7"/>
    </row>
    <row r="42" spans="2:14" ht="17.25" customHeight="1" x14ac:dyDescent="0.25">
      <c r="B42" s="14" t="s">
        <v>47</v>
      </c>
      <c r="C42" s="21" t="s">
        <v>44</v>
      </c>
      <c r="D42" s="25">
        <v>0</v>
      </c>
      <c r="E42" s="26">
        <v>0</v>
      </c>
      <c r="F42" s="28">
        <v>126159887.8811</v>
      </c>
      <c r="G42" s="26">
        <v>0</v>
      </c>
      <c r="H42" s="25">
        <v>0</v>
      </c>
      <c r="I42" s="26">
        <v>0</v>
      </c>
      <c r="J42" s="28">
        <v>161613579.00080001</v>
      </c>
      <c r="K42" s="19">
        <f>SUM(D42:J42)</f>
        <v>287773466.88190001</v>
      </c>
      <c r="L42" s="9"/>
    </row>
    <row r="43" spans="2:14" ht="15" customHeight="1" x14ac:dyDescent="0.25">
      <c r="B43" s="39" t="s">
        <v>48</v>
      </c>
      <c r="C43" s="33" t="s">
        <v>16</v>
      </c>
      <c r="D43" s="37">
        <f>+D44</f>
        <v>0</v>
      </c>
      <c r="E43" s="38">
        <f t="shared" ref="E43:J43" si="15">+E44</f>
        <v>1684258155.9906998</v>
      </c>
      <c r="F43" s="37">
        <f t="shared" si="15"/>
        <v>0</v>
      </c>
      <c r="G43" s="38">
        <f t="shared" si="15"/>
        <v>0</v>
      </c>
      <c r="H43" s="37">
        <f t="shared" si="15"/>
        <v>0</v>
      </c>
      <c r="I43" s="38">
        <f t="shared" si="15"/>
        <v>0</v>
      </c>
      <c r="J43" s="37">
        <f t="shared" si="15"/>
        <v>0</v>
      </c>
      <c r="K43" s="2">
        <f>+K44</f>
        <v>1684258155.9906998</v>
      </c>
      <c r="L43" s="7"/>
    </row>
    <row r="44" spans="2:14" ht="17.25" customHeight="1" x14ac:dyDescent="0.25">
      <c r="B44" s="14" t="s">
        <v>47</v>
      </c>
      <c r="C44" s="21" t="s">
        <v>44</v>
      </c>
      <c r="D44" s="25">
        <v>0</v>
      </c>
      <c r="E44" s="27">
        <v>1684258155.9906998</v>
      </c>
      <c r="F44" s="25">
        <v>0</v>
      </c>
      <c r="G44" s="26">
        <v>0</v>
      </c>
      <c r="H44" s="25">
        <v>0</v>
      </c>
      <c r="I44" s="26">
        <v>0</v>
      </c>
      <c r="J44" s="25">
        <v>0</v>
      </c>
      <c r="K44" s="19">
        <f>SUM(D44:J44)</f>
        <v>1684258155.9906998</v>
      </c>
      <c r="L44" s="7"/>
    </row>
    <row r="45" spans="2:14" ht="15" customHeight="1" x14ac:dyDescent="0.25">
      <c r="B45" s="39" t="s">
        <v>49</v>
      </c>
      <c r="C45" s="33" t="s">
        <v>16</v>
      </c>
      <c r="D45" s="37">
        <f>+D46</f>
        <v>605685791.85000002</v>
      </c>
      <c r="E45" s="38">
        <f t="shared" ref="E45:J45" si="16">+E46</f>
        <v>1902418838.1356001</v>
      </c>
      <c r="F45" s="37">
        <f t="shared" si="16"/>
        <v>0</v>
      </c>
      <c r="G45" s="38">
        <f t="shared" si="16"/>
        <v>0</v>
      </c>
      <c r="H45" s="37">
        <f t="shared" si="16"/>
        <v>0</v>
      </c>
      <c r="I45" s="38">
        <f t="shared" si="16"/>
        <v>0</v>
      </c>
      <c r="J45" s="37">
        <f t="shared" si="16"/>
        <v>0</v>
      </c>
      <c r="K45" s="2">
        <f>+K46</f>
        <v>2508104629.9856</v>
      </c>
      <c r="L45" s="7"/>
    </row>
    <row r="46" spans="2:14" ht="17.25" customHeight="1" x14ac:dyDescent="0.25">
      <c r="B46" s="14" t="s">
        <v>47</v>
      </c>
      <c r="C46" s="21" t="s">
        <v>44</v>
      </c>
      <c r="D46" s="25">
        <v>605685791.85000002</v>
      </c>
      <c r="E46" s="27">
        <v>1902418838.1356001</v>
      </c>
      <c r="F46" s="25">
        <v>0</v>
      </c>
      <c r="G46" s="26">
        <v>0</v>
      </c>
      <c r="H46" s="25">
        <v>0</v>
      </c>
      <c r="I46" s="26">
        <v>0</v>
      </c>
      <c r="J46" s="25">
        <v>0</v>
      </c>
      <c r="K46" s="19">
        <f>SUM(D46:J46)</f>
        <v>2508104629.9856</v>
      </c>
      <c r="L46" s="86"/>
    </row>
    <row r="47" spans="2:14" x14ac:dyDescent="0.25">
      <c r="B47" s="115" t="s">
        <v>50</v>
      </c>
      <c r="C47" s="116"/>
      <c r="D47" s="29">
        <f>+D7+D10+D29+D36</f>
        <v>18235919936.011398</v>
      </c>
      <c r="E47" s="31">
        <f t="shared" ref="E47:J47" si="17">+E7+E10+E29+E36</f>
        <v>32473002764.739697</v>
      </c>
      <c r="F47" s="29">
        <f t="shared" si="17"/>
        <v>9382696031.8778992</v>
      </c>
      <c r="G47" s="31">
        <f t="shared" si="17"/>
        <v>23886877578.556099</v>
      </c>
      <c r="H47" s="29">
        <f t="shared" si="17"/>
        <v>346257301.78250003</v>
      </c>
      <c r="I47" s="31">
        <f t="shared" si="17"/>
        <v>898172701.43270004</v>
      </c>
      <c r="J47" s="29">
        <f t="shared" si="17"/>
        <v>3776124016.7590003</v>
      </c>
      <c r="K47" s="23">
        <f>+K36+K29+K10+K7</f>
        <v>88999050331.159286</v>
      </c>
      <c r="L47" s="117">
        <f>+K47/K48</f>
        <v>0.13861129193904739</v>
      </c>
    </row>
    <row r="48" spans="2:14" ht="15" customHeight="1" x14ac:dyDescent="0.25">
      <c r="B48" s="115" t="s">
        <v>51</v>
      </c>
      <c r="C48" s="128"/>
      <c r="D48" s="23">
        <v>132673387143.06</v>
      </c>
      <c r="E48" s="23">
        <v>197443493944.67001</v>
      </c>
      <c r="F48" s="23">
        <v>99080651334.809998</v>
      </c>
      <c r="G48" s="23">
        <v>121998169754.24001</v>
      </c>
      <c r="H48" s="23">
        <v>22781397684.77</v>
      </c>
      <c r="I48" s="23">
        <v>15603987707.389999</v>
      </c>
      <c r="J48" s="23">
        <v>39641450747.389999</v>
      </c>
      <c r="K48" s="23">
        <v>642076479384.48999</v>
      </c>
      <c r="L48" s="118"/>
    </row>
    <row r="49" spans="2:12" ht="15.75" customHeight="1" x14ac:dyDescent="0.25">
      <c r="B49" s="115" t="s">
        <v>52</v>
      </c>
      <c r="C49" s="128"/>
      <c r="D49" s="88">
        <f>+D47/D48</f>
        <v>0.1374497201639078</v>
      </c>
      <c r="E49" s="88">
        <f t="shared" ref="E49:J49" si="18">+E47/E48</f>
        <v>0.16446732235117187</v>
      </c>
      <c r="F49" s="88">
        <f t="shared" si="18"/>
        <v>9.4697561082558987E-2</v>
      </c>
      <c r="G49" s="88">
        <f t="shared" si="18"/>
        <v>0.19579701586241149</v>
      </c>
      <c r="H49" s="88">
        <f t="shared" si="18"/>
        <v>1.5199124591639199E-2</v>
      </c>
      <c r="I49" s="88">
        <f t="shared" si="18"/>
        <v>5.7560459433541357E-2</v>
      </c>
      <c r="J49" s="88">
        <f t="shared" si="18"/>
        <v>9.5256958198171413E-2</v>
      </c>
      <c r="K49" s="126" t="s">
        <v>53</v>
      </c>
      <c r="L49" s="127"/>
    </row>
    <row r="50" spans="2:12" ht="15.75" x14ac:dyDescent="0.25">
      <c r="B50" s="129" t="s">
        <v>54</v>
      </c>
      <c r="C50" s="129"/>
      <c r="D50" s="129"/>
      <c r="E50" s="129"/>
      <c r="F50" s="129"/>
      <c r="G50" s="129"/>
      <c r="H50" s="129"/>
      <c r="I50" s="129"/>
      <c r="J50" s="129"/>
      <c r="K50" s="129"/>
      <c r="L50" s="129"/>
    </row>
    <row r="51" spans="2:12" x14ac:dyDescent="0.25">
      <c r="B51" s="130" t="s">
        <v>55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</row>
    <row r="52" spans="2:12" ht="15.75" x14ac:dyDescent="0.25">
      <c r="B52" s="40" t="s">
        <v>56</v>
      </c>
      <c r="C52" s="40"/>
      <c r="D52" s="40"/>
      <c r="E52" s="40"/>
      <c r="F52" s="40"/>
      <c r="G52" s="40"/>
      <c r="H52" s="40"/>
      <c r="I52" s="40"/>
      <c r="J52" s="40"/>
      <c r="K52" s="40"/>
      <c r="L52" s="40"/>
    </row>
    <row r="53" spans="2:12" x14ac:dyDescent="0.25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</row>
  </sheetData>
  <mergeCells count="20">
    <mergeCell ref="K49:L49"/>
    <mergeCell ref="B48:C48"/>
    <mergeCell ref="B49:C49"/>
    <mergeCell ref="B50:L50"/>
    <mergeCell ref="B51:L51"/>
    <mergeCell ref="B47:C47"/>
    <mergeCell ref="L47:L48"/>
    <mergeCell ref="B1:L1"/>
    <mergeCell ref="B2:L2"/>
    <mergeCell ref="B3:L3"/>
    <mergeCell ref="B5:B6"/>
    <mergeCell ref="C5:C6"/>
    <mergeCell ref="K5:L5"/>
    <mergeCell ref="D5:D6"/>
    <mergeCell ref="E5:E6"/>
    <mergeCell ref="F5:F6"/>
    <mergeCell ref="G5:G6"/>
    <mergeCell ref="H5:H6"/>
    <mergeCell ref="I5:I6"/>
    <mergeCell ref="J5:J6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9"/>
  <sheetViews>
    <sheetView showGridLines="0" topLeftCell="B1" zoomScaleNormal="100" workbookViewId="0">
      <pane xSplit="2" ySplit="4" topLeftCell="D43" activePane="bottomRight" state="frozen"/>
      <selection pane="topRight" activeCell="D1" sqref="D1"/>
      <selection pane="bottomLeft" activeCell="B5" sqref="B5"/>
      <selection pane="bottomRight" activeCell="B49" sqref="B49"/>
    </sheetView>
  </sheetViews>
  <sheetFormatPr baseColWidth="10" defaultColWidth="11.42578125" defaultRowHeight="15" x14ac:dyDescent="0.25"/>
  <cols>
    <col min="1" max="1" width="11.42578125" style="10"/>
    <col min="2" max="2" width="58.140625" style="10" customWidth="1"/>
    <col min="3" max="4" width="16.28515625" style="10" customWidth="1"/>
    <col min="5" max="5" width="18.28515625" style="10" bestFit="1" customWidth="1"/>
    <col min="6" max="6" width="18.28515625" style="10" customWidth="1"/>
    <col min="7" max="7" width="17.85546875" style="10" bestFit="1" customWidth="1"/>
    <col min="8" max="8" width="18.28515625" style="10" bestFit="1" customWidth="1"/>
    <col min="9" max="9" width="17.85546875" style="10" bestFit="1" customWidth="1"/>
    <col min="10" max="10" width="18.28515625" style="10" customWidth="1"/>
    <col min="11" max="11" width="18" style="10" customWidth="1"/>
    <col min="12" max="12" width="17.28515625" style="10" customWidth="1"/>
    <col min="13" max="13" width="21.28515625" style="10" customWidth="1"/>
    <col min="14" max="14" width="13.140625" style="10" customWidth="1"/>
    <col min="15" max="15" width="17.85546875" style="10" bestFit="1" customWidth="1"/>
    <col min="16" max="16" width="45" style="10" bestFit="1" customWidth="1"/>
    <col min="17" max="17" width="21.42578125" style="10" customWidth="1"/>
    <col min="18" max="18" width="17.85546875" style="10" bestFit="1" customWidth="1"/>
    <col min="19" max="16384" width="11.42578125" style="10"/>
  </cols>
  <sheetData>
    <row r="1" spans="2:18" x14ac:dyDescent="0.25"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2:18" x14ac:dyDescent="0.25">
      <c r="B2" s="119" t="s">
        <v>83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2:18" x14ac:dyDescent="0.25">
      <c r="B3" s="119" t="s">
        <v>2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2: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8" x14ac:dyDescent="0.25">
      <c r="B5" s="120" t="s">
        <v>3</v>
      </c>
      <c r="C5" s="121" t="s">
        <v>4</v>
      </c>
      <c r="D5" s="124" t="s">
        <v>75</v>
      </c>
      <c r="E5" s="124" t="s">
        <v>5</v>
      </c>
      <c r="F5" s="124" t="s">
        <v>76</v>
      </c>
      <c r="G5" s="133" t="s">
        <v>6</v>
      </c>
      <c r="H5" s="124" t="s">
        <v>7</v>
      </c>
      <c r="I5" s="135" t="s">
        <v>8</v>
      </c>
      <c r="J5" s="124" t="s">
        <v>9</v>
      </c>
      <c r="K5" s="124" t="s">
        <v>10</v>
      </c>
      <c r="L5" s="124" t="s">
        <v>11</v>
      </c>
      <c r="M5" s="122" t="s">
        <v>12</v>
      </c>
      <c r="N5" s="123"/>
    </row>
    <row r="6" spans="2:18" ht="33" customHeight="1" x14ac:dyDescent="0.25">
      <c r="B6" s="120"/>
      <c r="C6" s="121"/>
      <c r="D6" s="125"/>
      <c r="E6" s="125"/>
      <c r="F6" s="125"/>
      <c r="G6" s="134"/>
      <c r="H6" s="125"/>
      <c r="I6" s="136"/>
      <c r="J6" s="125"/>
      <c r="K6" s="125"/>
      <c r="L6" s="125"/>
      <c r="M6" s="24" t="s">
        <v>13</v>
      </c>
      <c r="N6" s="87" t="s">
        <v>14</v>
      </c>
    </row>
    <row r="7" spans="2:18" x14ac:dyDescent="0.25">
      <c r="B7" s="13" t="s">
        <v>15</v>
      </c>
      <c r="C7" s="22" t="s">
        <v>16</v>
      </c>
      <c r="D7" s="29">
        <f t="shared" ref="D7:L8" si="0">+D8</f>
        <v>9316630.9499999993</v>
      </c>
      <c r="E7" s="31">
        <f t="shared" si="0"/>
        <v>33737839682.679798</v>
      </c>
      <c r="F7" s="29">
        <f t="shared" si="0"/>
        <v>31394563.186899997</v>
      </c>
      <c r="G7" s="30">
        <f t="shared" si="0"/>
        <v>40337458768.185326</v>
      </c>
      <c r="H7" s="29">
        <f t="shared" si="0"/>
        <v>16276843366.015305</v>
      </c>
      <c r="I7" s="30">
        <f t="shared" si="0"/>
        <v>31609439449.029793</v>
      </c>
      <c r="J7" s="29">
        <f t="shared" si="0"/>
        <v>600621931.15649998</v>
      </c>
      <c r="K7" s="30">
        <f t="shared" si="0"/>
        <v>1300050668.6115999</v>
      </c>
      <c r="L7" s="29">
        <f t="shared" si="0"/>
        <v>6230280607.5609035</v>
      </c>
      <c r="M7" s="5">
        <f>SUM(D7:L7)</f>
        <v>130133245667.37611</v>
      </c>
      <c r="N7" s="8">
        <f>+M7/$M$51</f>
        <v>0.74884277961626311</v>
      </c>
      <c r="Q7" s="11"/>
      <c r="R7" s="11"/>
    </row>
    <row r="8" spans="2:18" x14ac:dyDescent="0.25">
      <c r="B8" s="32" t="s">
        <v>17</v>
      </c>
      <c r="C8" s="67" t="s">
        <v>16</v>
      </c>
      <c r="D8" s="34">
        <f t="shared" si="0"/>
        <v>9316630.9499999993</v>
      </c>
      <c r="E8" s="35">
        <f t="shared" si="0"/>
        <v>33737839682.679798</v>
      </c>
      <c r="F8" s="34">
        <f t="shared" si="0"/>
        <v>31394563.186899997</v>
      </c>
      <c r="G8" s="35">
        <f t="shared" si="0"/>
        <v>40337458768.185326</v>
      </c>
      <c r="H8" s="34">
        <f t="shared" si="0"/>
        <v>16276843366.015305</v>
      </c>
      <c r="I8" s="35">
        <f t="shared" si="0"/>
        <v>31609439449.029793</v>
      </c>
      <c r="J8" s="34">
        <f t="shared" si="0"/>
        <v>600621931.15649998</v>
      </c>
      <c r="K8" s="35">
        <f t="shared" si="0"/>
        <v>1300050668.6115999</v>
      </c>
      <c r="L8" s="34">
        <f t="shared" si="0"/>
        <v>6230280607.5609035</v>
      </c>
      <c r="M8" s="70">
        <f>+M9</f>
        <v>130133245667.37611</v>
      </c>
      <c r="N8" s="9"/>
      <c r="Q8" s="11"/>
      <c r="R8" s="11"/>
    </row>
    <row r="9" spans="2:18" x14ac:dyDescent="0.25">
      <c r="B9" s="15" t="s">
        <v>18</v>
      </c>
      <c r="C9" s="21" t="s">
        <v>19</v>
      </c>
      <c r="D9" s="28">
        <v>9316630.9499999993</v>
      </c>
      <c r="E9" s="27">
        <v>33737839682.679798</v>
      </c>
      <c r="F9" s="25">
        <v>31394563.186899997</v>
      </c>
      <c r="G9" s="27">
        <v>40337458768.185326</v>
      </c>
      <c r="H9" s="28">
        <v>16276843366.015305</v>
      </c>
      <c r="I9" s="82">
        <v>31609439449.029793</v>
      </c>
      <c r="J9" s="28">
        <v>600621931.15649998</v>
      </c>
      <c r="K9" s="27">
        <v>1300050668.6115999</v>
      </c>
      <c r="L9" s="28">
        <v>6230280607.5609035</v>
      </c>
      <c r="M9" s="61">
        <f>SUM(D9:L9)</f>
        <v>130133245667.37611</v>
      </c>
      <c r="N9" s="7"/>
      <c r="Q9" s="11"/>
      <c r="R9" s="11"/>
    </row>
    <row r="10" spans="2:18" x14ac:dyDescent="0.25">
      <c r="B10" s="6" t="s">
        <v>20</v>
      </c>
      <c r="C10" s="22" t="s">
        <v>16</v>
      </c>
      <c r="D10" s="29">
        <f t="shared" ref="D10:L10" si="1">+D11+D13+D15+D17+D19+D21</f>
        <v>0</v>
      </c>
      <c r="E10" s="31">
        <f t="shared" si="1"/>
        <v>1378064988.3455999</v>
      </c>
      <c r="F10" s="29">
        <f t="shared" si="1"/>
        <v>29739207.864700001</v>
      </c>
      <c r="G10" s="31">
        <f t="shared" si="1"/>
        <v>932699877.14830005</v>
      </c>
      <c r="H10" s="29">
        <f t="shared" si="1"/>
        <v>2014713317.8094001</v>
      </c>
      <c r="I10" s="31">
        <f t="shared" si="1"/>
        <v>2191532680.3424001</v>
      </c>
      <c r="J10" s="29">
        <f t="shared" si="1"/>
        <v>13390310.676800001</v>
      </c>
      <c r="K10" s="31">
        <f t="shared" si="1"/>
        <v>79677419.975500003</v>
      </c>
      <c r="L10" s="29">
        <f t="shared" si="1"/>
        <v>1242424683.5539999</v>
      </c>
      <c r="M10" s="23">
        <f>SUM(D10:L10)</f>
        <v>7882242485.7167006</v>
      </c>
      <c r="N10" s="8">
        <f>+M10/$M$51</f>
        <v>4.5357820304433132E-2</v>
      </c>
      <c r="O10" s="57"/>
      <c r="P10" s="18"/>
      <c r="Q10" s="11"/>
      <c r="R10" s="11"/>
    </row>
    <row r="11" spans="2:18" s="58" customFormat="1" x14ac:dyDescent="0.25">
      <c r="B11" s="36" t="s">
        <v>21</v>
      </c>
      <c r="C11" s="33" t="s">
        <v>16</v>
      </c>
      <c r="D11" s="37">
        <f>+D12</f>
        <v>0</v>
      </c>
      <c r="E11" s="38">
        <f>+E12</f>
        <v>0</v>
      </c>
      <c r="F11" s="37">
        <f>+F12</f>
        <v>0</v>
      </c>
      <c r="G11" s="38">
        <f t="shared" ref="G11:L11" si="2">+G12</f>
        <v>0</v>
      </c>
      <c r="H11" s="37">
        <f t="shared" si="2"/>
        <v>0</v>
      </c>
      <c r="I11" s="35">
        <f t="shared" si="2"/>
        <v>0</v>
      </c>
      <c r="J11" s="34">
        <f t="shared" si="2"/>
        <v>0</v>
      </c>
      <c r="K11" s="35">
        <f t="shared" si="2"/>
        <v>0</v>
      </c>
      <c r="L11" s="37">
        <f t="shared" si="2"/>
        <v>0</v>
      </c>
      <c r="M11" s="72">
        <f>+M12</f>
        <v>0</v>
      </c>
      <c r="N11" s="9"/>
      <c r="Q11" s="59"/>
      <c r="R11" s="59"/>
    </row>
    <row r="12" spans="2:18" x14ac:dyDescent="0.25">
      <c r="B12" s="14" t="s">
        <v>22</v>
      </c>
      <c r="C12" s="21" t="s">
        <v>23</v>
      </c>
      <c r="D12" s="25">
        <v>0</v>
      </c>
      <c r="E12" s="26">
        <v>0</v>
      </c>
      <c r="F12" s="25">
        <v>0</v>
      </c>
      <c r="G12" s="26">
        <v>0</v>
      </c>
      <c r="H12" s="25">
        <v>0</v>
      </c>
      <c r="I12" s="27"/>
      <c r="J12" s="25">
        <v>0</v>
      </c>
      <c r="K12" s="26">
        <v>0</v>
      </c>
      <c r="L12" s="25">
        <v>0</v>
      </c>
      <c r="M12" s="61">
        <f>SUM(D12:L12)</f>
        <v>0</v>
      </c>
      <c r="N12" s="9"/>
      <c r="Q12" s="11"/>
      <c r="R12" s="11"/>
    </row>
    <row r="13" spans="2:18" x14ac:dyDescent="0.25">
      <c r="B13" s="36" t="s">
        <v>24</v>
      </c>
      <c r="C13" s="33" t="s">
        <v>16</v>
      </c>
      <c r="D13" s="37">
        <f>+D14</f>
        <v>0</v>
      </c>
      <c r="E13" s="38">
        <f>+E14</f>
        <v>0</v>
      </c>
      <c r="F13" s="37">
        <f>+F14</f>
        <v>0</v>
      </c>
      <c r="G13" s="38">
        <f>+G14</f>
        <v>15600367.202</v>
      </c>
      <c r="H13" s="37">
        <f t="shared" ref="H13:L13" si="3">+H14</f>
        <v>0</v>
      </c>
      <c r="I13" s="38">
        <f t="shared" si="3"/>
        <v>0</v>
      </c>
      <c r="J13" s="37">
        <f t="shared" si="3"/>
        <v>0</v>
      </c>
      <c r="K13" s="38">
        <f t="shared" si="3"/>
        <v>0</v>
      </c>
      <c r="L13" s="37">
        <f t="shared" si="3"/>
        <v>0</v>
      </c>
      <c r="M13" s="72">
        <f>+M14</f>
        <v>15600367.202</v>
      </c>
      <c r="N13" s="9"/>
      <c r="Q13" s="11"/>
      <c r="R13" s="11"/>
    </row>
    <row r="14" spans="2:18" x14ac:dyDescent="0.25">
      <c r="B14" s="14" t="s">
        <v>22</v>
      </c>
      <c r="C14" s="21" t="s">
        <v>25</v>
      </c>
      <c r="D14" s="25">
        <v>0</v>
      </c>
      <c r="E14" s="26">
        <v>0</v>
      </c>
      <c r="F14" s="25">
        <v>0</v>
      </c>
      <c r="G14" s="61">
        <v>15600367.202</v>
      </c>
      <c r="H14" s="25">
        <v>0</v>
      </c>
      <c r="I14" s="26">
        <v>0</v>
      </c>
      <c r="J14" s="25">
        <v>0</v>
      </c>
      <c r="K14" s="26"/>
      <c r="L14" s="25">
        <v>0</v>
      </c>
      <c r="M14" s="73">
        <f>SUM(D14:L14)</f>
        <v>15600367.202</v>
      </c>
      <c r="N14" s="9"/>
      <c r="Q14" s="11"/>
      <c r="R14" s="11"/>
    </row>
    <row r="15" spans="2:18" x14ac:dyDescent="0.25">
      <c r="B15" s="36" t="s">
        <v>26</v>
      </c>
      <c r="C15" s="33" t="s">
        <v>16</v>
      </c>
      <c r="D15" s="37">
        <f>+D16</f>
        <v>0</v>
      </c>
      <c r="E15" s="38">
        <f>+E16</f>
        <v>1378064988.3455999</v>
      </c>
      <c r="F15" s="37">
        <f>+F16</f>
        <v>0</v>
      </c>
      <c r="G15" s="38">
        <f t="shared" ref="G15:K15" si="4">+G16</f>
        <v>896039866.42900002</v>
      </c>
      <c r="H15" s="37">
        <f t="shared" si="4"/>
        <v>2014713317.8094001</v>
      </c>
      <c r="I15" s="38">
        <f t="shared" si="4"/>
        <v>2191532680.3424001</v>
      </c>
      <c r="J15" s="37">
        <f>J16</f>
        <v>8573475.4009000007</v>
      </c>
      <c r="K15" s="38">
        <f t="shared" si="4"/>
        <v>79677419.975500003</v>
      </c>
      <c r="L15" s="37">
        <f>L16</f>
        <v>1242424683.5539999</v>
      </c>
      <c r="M15" s="72">
        <f>+M16</f>
        <v>7811026431.8568001</v>
      </c>
      <c r="N15" s="7"/>
      <c r="Q15" s="11"/>
      <c r="R15" s="11"/>
    </row>
    <row r="16" spans="2:18" x14ac:dyDescent="0.25">
      <c r="B16" s="14" t="s">
        <v>22</v>
      </c>
      <c r="C16" s="21" t="s">
        <v>23</v>
      </c>
      <c r="D16" s="25">
        <v>0</v>
      </c>
      <c r="E16" s="27">
        <v>1378064988.3455999</v>
      </c>
      <c r="F16" s="25">
        <v>0</v>
      </c>
      <c r="G16" s="27">
        <v>896039866.42900002</v>
      </c>
      <c r="H16" s="28">
        <v>2014713317.8094001</v>
      </c>
      <c r="I16" s="27">
        <v>2191532680.3424001</v>
      </c>
      <c r="J16" s="28">
        <v>8573475.4009000007</v>
      </c>
      <c r="K16" s="27">
        <v>79677419.975500003</v>
      </c>
      <c r="L16" s="28">
        <v>1242424683.5539999</v>
      </c>
      <c r="M16" s="71">
        <f>SUM(D16:L16)</f>
        <v>7811026431.8568001</v>
      </c>
      <c r="N16" s="9"/>
      <c r="Q16" s="11"/>
      <c r="R16" s="11"/>
    </row>
    <row r="17" spans="2:18" x14ac:dyDescent="0.25">
      <c r="B17" s="36" t="s">
        <v>32</v>
      </c>
      <c r="C17" s="33" t="s">
        <v>16</v>
      </c>
      <c r="D17" s="37">
        <f>+D18</f>
        <v>0</v>
      </c>
      <c r="E17" s="38">
        <f>+E18</f>
        <v>0</v>
      </c>
      <c r="F17" s="37">
        <f>+F18</f>
        <v>0</v>
      </c>
      <c r="G17" s="38">
        <f t="shared" ref="G17:L17" si="5">+G18</f>
        <v>0</v>
      </c>
      <c r="H17" s="37">
        <f t="shared" si="5"/>
        <v>0</v>
      </c>
      <c r="I17" s="38">
        <f t="shared" si="5"/>
        <v>0</v>
      </c>
      <c r="J17" s="37">
        <f t="shared" si="5"/>
        <v>0</v>
      </c>
      <c r="K17" s="38">
        <f t="shared" si="5"/>
        <v>0</v>
      </c>
      <c r="L17" s="37">
        <f t="shared" si="5"/>
        <v>0</v>
      </c>
      <c r="M17" s="72">
        <f>+M18</f>
        <v>0</v>
      </c>
      <c r="N17" s="7"/>
    </row>
    <row r="18" spans="2:18" x14ac:dyDescent="0.25">
      <c r="B18" s="14" t="s">
        <v>22</v>
      </c>
      <c r="C18" s="21" t="s">
        <v>25</v>
      </c>
      <c r="D18" s="25">
        <v>0</v>
      </c>
      <c r="E18" s="77">
        <v>0</v>
      </c>
      <c r="F18" s="25">
        <v>0</v>
      </c>
      <c r="G18" s="26">
        <v>0</v>
      </c>
      <c r="H18" s="25">
        <v>0</v>
      </c>
      <c r="I18" s="26">
        <v>0</v>
      </c>
      <c r="J18" s="25">
        <v>0</v>
      </c>
      <c r="K18" s="26">
        <v>0</v>
      </c>
      <c r="L18" s="25">
        <v>0</v>
      </c>
      <c r="M18" s="61">
        <f>+SUM(D18:L18)</f>
        <v>0</v>
      </c>
      <c r="N18" s="9"/>
    </row>
    <row r="19" spans="2:18" x14ac:dyDescent="0.25">
      <c r="B19" s="36" t="s">
        <v>28</v>
      </c>
      <c r="C19" s="33" t="s">
        <v>16</v>
      </c>
      <c r="D19" s="37">
        <f>+D20</f>
        <v>0</v>
      </c>
      <c r="E19" s="38">
        <f>+E20</f>
        <v>0</v>
      </c>
      <c r="F19" s="37">
        <f>+F20</f>
        <v>0</v>
      </c>
      <c r="G19" s="38">
        <f t="shared" ref="G19:L19" si="6">+G20</f>
        <v>21059643.517299999</v>
      </c>
      <c r="H19" s="37">
        <f t="shared" si="6"/>
        <v>0</v>
      </c>
      <c r="I19" s="38">
        <f t="shared" si="6"/>
        <v>0</v>
      </c>
      <c r="J19" s="37">
        <f t="shared" si="6"/>
        <v>4816835.2758999998</v>
      </c>
      <c r="K19" s="38">
        <f t="shared" si="6"/>
        <v>0</v>
      </c>
      <c r="L19" s="37">
        <f t="shared" si="6"/>
        <v>0</v>
      </c>
      <c r="M19" s="72">
        <f>+M20</f>
        <v>25876478.793199997</v>
      </c>
      <c r="N19" s="7"/>
      <c r="R19" s="11"/>
    </row>
    <row r="20" spans="2:18" x14ac:dyDescent="0.25">
      <c r="B20" s="14" t="s">
        <v>22</v>
      </c>
      <c r="C20" s="21" t="s">
        <v>23</v>
      </c>
      <c r="D20" s="25">
        <v>0</v>
      </c>
      <c r="E20" s="27"/>
      <c r="F20" s="25">
        <v>0</v>
      </c>
      <c r="G20" s="27">
        <v>21059643.517299999</v>
      </c>
      <c r="H20" s="25">
        <v>0</v>
      </c>
      <c r="I20" s="26">
        <v>0</v>
      </c>
      <c r="J20" s="28">
        <v>4816835.2758999998</v>
      </c>
      <c r="K20" s="26">
        <v>0</v>
      </c>
      <c r="L20" s="25">
        <v>0</v>
      </c>
      <c r="M20" s="71">
        <f>SUM(D20:L20)</f>
        <v>25876478.793199997</v>
      </c>
      <c r="N20" s="9"/>
      <c r="O20" s="18"/>
    </row>
    <row r="21" spans="2:18" x14ac:dyDescent="0.25">
      <c r="B21" s="36" t="s">
        <v>67</v>
      </c>
      <c r="C21" s="33" t="s">
        <v>16</v>
      </c>
      <c r="D21" s="37">
        <v>0</v>
      </c>
      <c r="E21" s="38">
        <v>0</v>
      </c>
      <c r="F21" s="37">
        <f>+F22</f>
        <v>29739207.864700001</v>
      </c>
      <c r="G21" s="38">
        <v>0</v>
      </c>
      <c r="H21" s="37">
        <v>0</v>
      </c>
      <c r="I21" s="38">
        <v>0</v>
      </c>
      <c r="J21" s="37">
        <f>+J22</f>
        <v>0</v>
      </c>
      <c r="K21" s="38">
        <v>0</v>
      </c>
      <c r="L21" s="37">
        <v>0</v>
      </c>
      <c r="M21" s="72">
        <f>+M22</f>
        <v>29739207.864700001</v>
      </c>
      <c r="N21" s="7"/>
      <c r="P21" s="18"/>
    </row>
    <row r="22" spans="2:18" x14ac:dyDescent="0.25">
      <c r="B22" s="14" t="s">
        <v>22</v>
      </c>
      <c r="C22" s="21" t="s">
        <v>23</v>
      </c>
      <c r="D22" s="25">
        <v>0</v>
      </c>
      <c r="E22" s="26">
        <v>0</v>
      </c>
      <c r="F22" s="25">
        <v>29739207.864700001</v>
      </c>
      <c r="G22" s="26">
        <v>0</v>
      </c>
      <c r="H22" s="25">
        <v>0</v>
      </c>
      <c r="I22" s="26">
        <v>0</v>
      </c>
      <c r="J22" s="28"/>
      <c r="K22" s="26">
        <v>0</v>
      </c>
      <c r="L22" s="25">
        <v>0</v>
      </c>
      <c r="M22" s="71">
        <f>+SUM(D22:L22)</f>
        <v>29739207.864700001</v>
      </c>
      <c r="N22" s="9"/>
    </row>
    <row r="23" spans="2:18" ht="15" hidden="1" customHeight="1" x14ac:dyDescent="0.25">
      <c r="B23" s="16" t="s">
        <v>30</v>
      </c>
      <c r="C23" s="21" t="s">
        <v>16</v>
      </c>
      <c r="D23" s="7"/>
      <c r="E23" s="26"/>
      <c r="F23" s="25"/>
      <c r="G23" s="26"/>
      <c r="H23" s="25"/>
      <c r="I23" s="26"/>
      <c r="J23" s="25"/>
      <c r="K23" s="26"/>
      <c r="L23" s="25"/>
      <c r="M23" s="72">
        <f>+M24</f>
        <v>0</v>
      </c>
      <c r="N23" s="7"/>
      <c r="P23" s="18"/>
    </row>
    <row r="24" spans="2:18" ht="15" hidden="1" customHeight="1" x14ac:dyDescent="0.25">
      <c r="B24" s="14" t="s">
        <v>22</v>
      </c>
      <c r="C24" s="21" t="s">
        <v>23</v>
      </c>
      <c r="D24" s="7"/>
      <c r="E24" s="26"/>
      <c r="F24" s="25"/>
      <c r="G24" s="26"/>
      <c r="H24" s="25"/>
      <c r="I24" s="26"/>
      <c r="J24" s="25"/>
      <c r="K24" s="26"/>
      <c r="L24" s="25"/>
      <c r="M24" s="73"/>
      <c r="N24" s="9"/>
    </row>
    <row r="25" spans="2:18" ht="15" hidden="1" customHeight="1" x14ac:dyDescent="0.25">
      <c r="B25" s="15" t="s">
        <v>31</v>
      </c>
      <c r="C25" s="21" t="s">
        <v>16</v>
      </c>
      <c r="D25" s="7"/>
      <c r="E25" s="26"/>
      <c r="F25" s="25"/>
      <c r="G25" s="26"/>
      <c r="H25" s="25"/>
      <c r="I25" s="26"/>
      <c r="J25" s="25"/>
      <c r="K25" s="26"/>
      <c r="L25" s="25"/>
      <c r="M25" s="72">
        <f>+M26</f>
        <v>0</v>
      </c>
      <c r="N25" s="9"/>
    </row>
    <row r="26" spans="2:18" ht="15" hidden="1" customHeight="1" x14ac:dyDescent="0.25">
      <c r="B26" s="14" t="s">
        <v>22</v>
      </c>
      <c r="C26" s="21" t="s">
        <v>23</v>
      </c>
      <c r="D26" s="7"/>
      <c r="E26" s="26"/>
      <c r="F26" s="25"/>
      <c r="G26" s="26"/>
      <c r="H26" s="25"/>
      <c r="I26" s="26"/>
      <c r="J26" s="25"/>
      <c r="K26" s="26"/>
      <c r="L26" s="25"/>
      <c r="M26" s="71"/>
      <c r="N26" s="9"/>
    </row>
    <row r="27" spans="2:18" ht="15" hidden="1" customHeight="1" x14ac:dyDescent="0.25">
      <c r="B27" s="15" t="s">
        <v>32</v>
      </c>
      <c r="C27" s="21" t="s">
        <v>16</v>
      </c>
      <c r="D27" s="7"/>
      <c r="E27" s="26"/>
      <c r="F27" s="25"/>
      <c r="G27" s="26"/>
      <c r="H27" s="25"/>
      <c r="I27" s="26"/>
      <c r="J27" s="25"/>
      <c r="K27" s="26"/>
      <c r="L27" s="25"/>
      <c r="M27" s="72">
        <f>+M28</f>
        <v>0</v>
      </c>
      <c r="N27" s="7"/>
    </row>
    <row r="28" spans="2:18" ht="15" hidden="1" customHeight="1" x14ac:dyDescent="0.25">
      <c r="B28" s="14" t="s">
        <v>22</v>
      </c>
      <c r="C28" s="21" t="s">
        <v>23</v>
      </c>
      <c r="D28" s="7"/>
      <c r="E28" s="26"/>
      <c r="F28" s="25"/>
      <c r="G28" s="26"/>
      <c r="H28" s="25"/>
      <c r="I28" s="26"/>
      <c r="J28" s="25"/>
      <c r="K28" s="26"/>
      <c r="L28" s="25"/>
      <c r="M28" s="71"/>
      <c r="N28" s="9"/>
    </row>
    <row r="29" spans="2:18" x14ac:dyDescent="0.25">
      <c r="B29" s="6" t="s">
        <v>33</v>
      </c>
      <c r="C29" s="22" t="s">
        <v>16</v>
      </c>
      <c r="D29" s="29">
        <f>+D30+D32+D34</f>
        <v>0</v>
      </c>
      <c r="E29" s="31">
        <f>+E30+E32+E34</f>
        <v>3283156376.6079006</v>
      </c>
      <c r="F29" s="29">
        <f>+F30+F32+F34</f>
        <v>0</v>
      </c>
      <c r="G29" s="31">
        <f t="shared" ref="G29:L29" si="7">+G30+G32+G34</f>
        <v>4470618412.5072994</v>
      </c>
      <c r="H29" s="29">
        <f t="shared" si="7"/>
        <v>3094853504.6787996</v>
      </c>
      <c r="I29" s="31">
        <f t="shared" si="7"/>
        <v>3561621371.5600991</v>
      </c>
      <c r="J29" s="29">
        <f t="shared" si="7"/>
        <v>324166468.05059999</v>
      </c>
      <c r="K29" s="31">
        <f t="shared" si="7"/>
        <v>508368176.01539993</v>
      </c>
      <c r="L29" s="29">
        <f t="shared" si="7"/>
        <v>1079049412.0527999</v>
      </c>
      <c r="M29" s="23">
        <f>+M30+M34+M32</f>
        <v>16321833721.472898</v>
      </c>
      <c r="N29" s="8">
        <f>+M29/$M$51</f>
        <v>9.3922865519417004E-2</v>
      </c>
    </row>
    <row r="30" spans="2:18" x14ac:dyDescent="0.25">
      <c r="B30" s="39" t="s">
        <v>34</v>
      </c>
      <c r="C30" s="33" t="s">
        <v>16</v>
      </c>
      <c r="D30" s="37">
        <f>+D31</f>
        <v>0</v>
      </c>
      <c r="E30" s="38">
        <f>+E31</f>
        <v>526762498.19699991</v>
      </c>
      <c r="F30" s="37">
        <f>+F31</f>
        <v>0</v>
      </c>
      <c r="G30" s="38">
        <f t="shared" ref="G30:L30" si="8">+G31</f>
        <v>1160392572.1419003</v>
      </c>
      <c r="H30" s="37">
        <f t="shared" si="8"/>
        <v>530193051.58599991</v>
      </c>
      <c r="I30" s="35">
        <f>+I31</f>
        <v>1411953031.5507998</v>
      </c>
      <c r="J30" s="34">
        <f>+J31</f>
        <v>13919496.277800001</v>
      </c>
      <c r="K30" s="35">
        <f t="shared" si="8"/>
        <v>98893888.787500009</v>
      </c>
      <c r="L30" s="37">
        <f t="shared" si="8"/>
        <v>191217135.604</v>
      </c>
      <c r="M30" s="72">
        <f>+M31</f>
        <v>3933331674.145</v>
      </c>
      <c r="N30" s="7"/>
    </row>
    <row r="31" spans="2:18" x14ac:dyDescent="0.25">
      <c r="B31" s="14" t="s">
        <v>35</v>
      </c>
      <c r="C31" s="21" t="s">
        <v>36</v>
      </c>
      <c r="D31" s="25">
        <v>0</v>
      </c>
      <c r="E31" s="27">
        <v>526762498.19699991</v>
      </c>
      <c r="F31" s="25">
        <v>0</v>
      </c>
      <c r="G31" s="27">
        <v>1160392572.1419003</v>
      </c>
      <c r="H31" s="28">
        <v>530193051.58599991</v>
      </c>
      <c r="I31" s="27">
        <v>1411953031.5507998</v>
      </c>
      <c r="J31" s="28">
        <v>13919496.277800001</v>
      </c>
      <c r="K31" s="27">
        <v>98893888.787500009</v>
      </c>
      <c r="L31" s="28">
        <v>191217135.604</v>
      </c>
      <c r="M31" s="61">
        <f>SUM(D31:L31)</f>
        <v>3933331674.145</v>
      </c>
      <c r="N31" s="9"/>
    </row>
    <row r="32" spans="2:18" x14ac:dyDescent="0.25">
      <c r="B32" s="36" t="s">
        <v>37</v>
      </c>
      <c r="C32" s="33" t="s">
        <v>16</v>
      </c>
      <c r="D32" s="37">
        <f>+D33</f>
        <v>0</v>
      </c>
      <c r="E32" s="38">
        <f>+E33</f>
        <v>2671715145.2059007</v>
      </c>
      <c r="F32" s="37">
        <f>+F33</f>
        <v>0</v>
      </c>
      <c r="G32" s="38">
        <f t="shared" ref="G32:L32" si="9">+G33</f>
        <v>2249167241.6912994</v>
      </c>
      <c r="H32" s="37">
        <f t="shared" si="9"/>
        <v>1408048923.3833995</v>
      </c>
      <c r="I32" s="38">
        <f>+I33</f>
        <v>1876967401.9155993</v>
      </c>
      <c r="J32" s="37">
        <f>+J33</f>
        <v>119672881.75670001</v>
      </c>
      <c r="K32" s="38">
        <f t="shared" si="9"/>
        <v>16723231.9904</v>
      </c>
      <c r="L32" s="37">
        <f t="shared" si="9"/>
        <v>493017044.1559</v>
      </c>
      <c r="M32" s="72">
        <f>+M33</f>
        <v>8835311870.0991993</v>
      </c>
      <c r="N32" s="9"/>
    </row>
    <row r="33" spans="2:16" ht="15" customHeight="1" x14ac:dyDescent="0.25">
      <c r="B33" s="14" t="s">
        <v>35</v>
      </c>
      <c r="C33" s="21" t="s">
        <v>38</v>
      </c>
      <c r="D33" s="25">
        <v>0</v>
      </c>
      <c r="E33" s="27">
        <v>2671715145.2059007</v>
      </c>
      <c r="F33" s="25">
        <v>0</v>
      </c>
      <c r="G33" s="27">
        <v>2249167241.6912994</v>
      </c>
      <c r="H33" s="28">
        <v>1408048923.3833995</v>
      </c>
      <c r="I33" s="27">
        <v>1876967401.9155993</v>
      </c>
      <c r="J33" s="28">
        <v>119672881.75670001</v>
      </c>
      <c r="K33" s="27">
        <v>16723231.9904</v>
      </c>
      <c r="L33" s="28">
        <v>493017044.1559</v>
      </c>
      <c r="M33" s="71">
        <f>SUM(D33:L33)</f>
        <v>8835311870.0991993</v>
      </c>
      <c r="N33" s="9"/>
    </row>
    <row r="34" spans="2:16" x14ac:dyDescent="0.25">
      <c r="B34" s="39" t="s">
        <v>39</v>
      </c>
      <c r="C34" s="33" t="s">
        <v>16</v>
      </c>
      <c r="D34" s="37">
        <f>+D35</f>
        <v>0</v>
      </c>
      <c r="E34" s="38">
        <f>+E35</f>
        <v>84678733.204999998</v>
      </c>
      <c r="F34" s="37">
        <f>+F35</f>
        <v>0</v>
      </c>
      <c r="G34" s="38">
        <f t="shared" ref="G34:L34" si="10">+G35</f>
        <v>1061058598.6741</v>
      </c>
      <c r="H34" s="37">
        <f t="shared" si="10"/>
        <v>1156611529.7093999</v>
      </c>
      <c r="I34" s="38">
        <f>+I35</f>
        <v>272700938.09369999</v>
      </c>
      <c r="J34" s="37">
        <f>+J35</f>
        <v>190574090.01609999</v>
      </c>
      <c r="K34" s="38">
        <f t="shared" si="10"/>
        <v>392751055.23749995</v>
      </c>
      <c r="L34" s="37">
        <f t="shared" si="10"/>
        <v>394815232.29289997</v>
      </c>
      <c r="M34" s="72">
        <f>+M35</f>
        <v>3553190177.2286997</v>
      </c>
      <c r="N34" s="7"/>
    </row>
    <row r="35" spans="2:16" x14ac:dyDescent="0.25">
      <c r="B35" s="14" t="s">
        <v>35</v>
      </c>
      <c r="C35" s="21" t="s">
        <v>40</v>
      </c>
      <c r="D35" s="25">
        <v>0</v>
      </c>
      <c r="E35" s="27">
        <v>84678733.204999998</v>
      </c>
      <c r="F35" s="25">
        <v>0</v>
      </c>
      <c r="G35" s="27">
        <v>1061058598.6741</v>
      </c>
      <c r="H35" s="28">
        <v>1156611529.7093999</v>
      </c>
      <c r="I35" s="27">
        <v>272700938.09369999</v>
      </c>
      <c r="J35" s="28">
        <v>190574090.01609999</v>
      </c>
      <c r="K35" s="27">
        <v>392751055.23749995</v>
      </c>
      <c r="L35" s="28">
        <v>394815232.29289997</v>
      </c>
      <c r="M35" s="71">
        <f>SUM(D35:L35)</f>
        <v>3553190177.2286997</v>
      </c>
      <c r="N35" s="9"/>
      <c r="P35" s="12"/>
    </row>
    <row r="36" spans="2:16" x14ac:dyDescent="0.25">
      <c r="B36" s="6" t="s">
        <v>41</v>
      </c>
      <c r="C36" s="22" t="s">
        <v>16</v>
      </c>
      <c r="D36" s="29">
        <f t="shared" ref="D36:E36" si="11">+D37+D39+D41+D45+D47+D43</f>
        <v>0</v>
      </c>
      <c r="E36" s="31">
        <f t="shared" si="11"/>
        <v>4096138973.9923</v>
      </c>
      <c r="F36" s="29">
        <f>+F37+F39+F41+F45+F47+F43</f>
        <v>30097826.299400002</v>
      </c>
      <c r="G36" s="31">
        <f t="shared" ref="G36:L36" si="12">+G37+G39+G41+G45+G47+G43</f>
        <v>8789375046.2977009</v>
      </c>
      <c r="H36" s="29">
        <f t="shared" si="12"/>
        <v>2789899627.6296</v>
      </c>
      <c r="I36" s="31">
        <f t="shared" si="12"/>
        <v>3247484504.6679001</v>
      </c>
      <c r="J36" s="29">
        <f t="shared" si="12"/>
        <v>0</v>
      </c>
      <c r="K36" s="31">
        <f t="shared" si="12"/>
        <v>0</v>
      </c>
      <c r="L36" s="29">
        <f t="shared" si="12"/>
        <v>488810702.82669997</v>
      </c>
      <c r="M36" s="23">
        <f>+M37+M39+M41+M45+M47+M43</f>
        <v>19441806681.7136</v>
      </c>
      <c r="N36" s="85">
        <f>+M36/$M$51</f>
        <v>0.11187653455988684</v>
      </c>
      <c r="P36" s="12"/>
    </row>
    <row r="37" spans="2:16" ht="17.25" customHeight="1" x14ac:dyDescent="0.25">
      <c r="B37" s="39" t="s">
        <v>42</v>
      </c>
      <c r="C37" s="33" t="s">
        <v>16</v>
      </c>
      <c r="D37" s="34">
        <f>+D38</f>
        <v>0</v>
      </c>
      <c r="E37" s="38">
        <f>+E38</f>
        <v>1892289706.4754</v>
      </c>
      <c r="F37" s="37">
        <f>+F38</f>
        <v>0</v>
      </c>
      <c r="G37" s="38">
        <f t="shared" ref="G37:L37" si="13">+G38</f>
        <v>3393362428.9228001</v>
      </c>
      <c r="H37" s="37">
        <f t="shared" si="13"/>
        <v>1236692085.2075</v>
      </c>
      <c r="I37" s="35">
        <f t="shared" si="13"/>
        <v>1891083177.6116998</v>
      </c>
      <c r="J37" s="37">
        <f t="shared" si="13"/>
        <v>0</v>
      </c>
      <c r="K37" s="38">
        <f t="shared" si="13"/>
        <v>0</v>
      </c>
      <c r="L37" s="37">
        <f t="shared" si="13"/>
        <v>310228734.05759996</v>
      </c>
      <c r="M37" s="72">
        <f>+M38</f>
        <v>8723656132.2749996</v>
      </c>
      <c r="N37" s="20"/>
    </row>
    <row r="38" spans="2:16" x14ac:dyDescent="0.25">
      <c r="B38" s="14" t="s">
        <v>43</v>
      </c>
      <c r="C38" s="21" t="s">
        <v>44</v>
      </c>
      <c r="D38" s="25">
        <v>0</v>
      </c>
      <c r="E38" s="27">
        <v>1892289706.4754</v>
      </c>
      <c r="F38" s="25">
        <v>0</v>
      </c>
      <c r="G38" s="27">
        <v>3393362428.9228001</v>
      </c>
      <c r="H38" s="28">
        <v>1236692085.2075</v>
      </c>
      <c r="I38" s="27">
        <v>1891083177.6116998</v>
      </c>
      <c r="J38" s="25">
        <v>0</v>
      </c>
      <c r="K38" s="26">
        <v>0</v>
      </c>
      <c r="L38" s="28">
        <v>310228734.05759996</v>
      </c>
      <c r="M38" s="71">
        <f>SUM(D38:L38)</f>
        <v>8723656132.2749996</v>
      </c>
      <c r="N38" s="9"/>
      <c r="P38" s="12"/>
    </row>
    <row r="39" spans="2:16" x14ac:dyDescent="0.25">
      <c r="B39" s="39" t="s">
        <v>45</v>
      </c>
      <c r="C39" s="33"/>
      <c r="D39" s="37">
        <f>+D40</f>
        <v>0</v>
      </c>
      <c r="E39" s="38">
        <f>+E40</f>
        <v>1470353742.0664001</v>
      </c>
      <c r="F39" s="37">
        <f>+F40</f>
        <v>0</v>
      </c>
      <c r="G39" s="38">
        <f t="shared" ref="G39:L39" si="14">+G40</f>
        <v>1413801675.0639</v>
      </c>
      <c r="H39" s="37">
        <f t="shared" si="14"/>
        <v>1413801675.0637999</v>
      </c>
      <c r="I39" s="38">
        <f t="shared" si="14"/>
        <v>1356401327.0562</v>
      </c>
      <c r="J39" s="37">
        <f t="shared" si="14"/>
        <v>0</v>
      </c>
      <c r="K39" s="38">
        <f t="shared" si="14"/>
        <v>0</v>
      </c>
      <c r="L39" s="37">
        <f t="shared" si="14"/>
        <v>0</v>
      </c>
      <c r="M39" s="72">
        <f>+M40</f>
        <v>5654358419.2502995</v>
      </c>
      <c r="N39" s="9"/>
      <c r="P39" s="12"/>
    </row>
    <row r="40" spans="2:16" x14ac:dyDescent="0.25">
      <c r="B40" s="14" t="s">
        <v>43</v>
      </c>
      <c r="C40" s="21" t="s">
        <v>44</v>
      </c>
      <c r="D40" s="25">
        <v>0</v>
      </c>
      <c r="E40" s="27">
        <v>1470353742.0664001</v>
      </c>
      <c r="F40" s="25">
        <v>0</v>
      </c>
      <c r="G40" s="27">
        <v>1413801675.0639</v>
      </c>
      <c r="H40" s="28">
        <v>1413801675.0637999</v>
      </c>
      <c r="I40" s="27">
        <v>1356401327.0562</v>
      </c>
      <c r="J40" s="25">
        <v>0</v>
      </c>
      <c r="K40" s="26">
        <v>0</v>
      </c>
      <c r="L40" s="25">
        <v>0</v>
      </c>
      <c r="M40" s="71">
        <f>SUM(D40:L40)</f>
        <v>5654358419.2502995</v>
      </c>
      <c r="N40" s="9"/>
      <c r="P40" s="12"/>
    </row>
    <row r="41" spans="2:16" ht="15" customHeight="1" x14ac:dyDescent="0.25">
      <c r="B41" s="39" t="s">
        <v>46</v>
      </c>
      <c r="C41" s="33" t="s">
        <v>16</v>
      </c>
      <c r="D41" s="37">
        <f>+D42</f>
        <v>0</v>
      </c>
      <c r="E41" s="38">
        <f>+E42</f>
        <v>0</v>
      </c>
      <c r="F41" s="37">
        <f>+F42</f>
        <v>0</v>
      </c>
      <c r="G41" s="38">
        <f t="shared" ref="G41:L43" si="15">+G42</f>
        <v>0</v>
      </c>
      <c r="H41" s="37">
        <f t="shared" si="15"/>
        <v>139405867.3583</v>
      </c>
      <c r="I41" s="38">
        <f t="shared" si="15"/>
        <v>0</v>
      </c>
      <c r="J41" s="37">
        <f t="shared" si="15"/>
        <v>0</v>
      </c>
      <c r="K41" s="38">
        <f t="shared" si="15"/>
        <v>0</v>
      </c>
      <c r="L41" s="37">
        <f t="shared" si="15"/>
        <v>178581968.76910001</v>
      </c>
      <c r="M41" s="72">
        <f>+M42</f>
        <v>317987836.12740004</v>
      </c>
      <c r="N41" s="7"/>
    </row>
    <row r="42" spans="2:16" ht="17.25" customHeight="1" x14ac:dyDescent="0.25">
      <c r="B42" s="14" t="s">
        <v>47</v>
      </c>
      <c r="C42" s="21" t="s">
        <v>44</v>
      </c>
      <c r="D42" s="25">
        <v>0</v>
      </c>
      <c r="E42" s="26">
        <v>0</v>
      </c>
      <c r="F42" s="25">
        <v>0</v>
      </c>
      <c r="G42" s="26">
        <v>0</v>
      </c>
      <c r="H42" s="28">
        <v>139405867.3583</v>
      </c>
      <c r="I42" s="26">
        <v>0</v>
      </c>
      <c r="J42" s="25">
        <v>0</v>
      </c>
      <c r="K42" s="26">
        <v>0</v>
      </c>
      <c r="L42" s="28">
        <v>178581968.76910001</v>
      </c>
      <c r="M42" s="74">
        <f>SUM(D42:L42)</f>
        <v>317987836.12740004</v>
      </c>
      <c r="N42" s="9"/>
    </row>
    <row r="43" spans="2:16" ht="15" customHeight="1" x14ac:dyDescent="0.25">
      <c r="B43" s="39" t="s">
        <v>77</v>
      </c>
      <c r="C43" s="33" t="s">
        <v>16</v>
      </c>
      <c r="D43" s="37">
        <f>+D44</f>
        <v>0</v>
      </c>
      <c r="E43" s="38">
        <f>+E44</f>
        <v>0</v>
      </c>
      <c r="F43" s="37">
        <f>+F44</f>
        <v>30097826.299400002</v>
      </c>
      <c r="G43" s="38">
        <f t="shared" si="15"/>
        <v>0</v>
      </c>
      <c r="H43" s="37">
        <f t="shared" si="15"/>
        <v>0</v>
      </c>
      <c r="I43" s="38">
        <f t="shared" si="15"/>
        <v>0</v>
      </c>
      <c r="J43" s="37">
        <f t="shared" si="15"/>
        <v>0</v>
      </c>
      <c r="K43" s="38">
        <f t="shared" si="15"/>
        <v>0</v>
      </c>
      <c r="L43" s="37">
        <f t="shared" si="15"/>
        <v>0</v>
      </c>
      <c r="M43" s="72">
        <f>+M44</f>
        <v>30097826.299400002</v>
      </c>
      <c r="N43" s="7"/>
    </row>
    <row r="44" spans="2:16" ht="17.25" customHeight="1" x14ac:dyDescent="0.25">
      <c r="B44" s="14" t="s">
        <v>47</v>
      </c>
      <c r="C44" s="21" t="s">
        <v>44</v>
      </c>
      <c r="D44" s="25">
        <v>0</v>
      </c>
      <c r="E44" s="26">
        <v>0</v>
      </c>
      <c r="F44" s="28">
        <v>30097826.299400002</v>
      </c>
      <c r="G44" s="26">
        <v>0</v>
      </c>
      <c r="H44" s="25">
        <v>0</v>
      </c>
      <c r="I44" s="26">
        <v>0</v>
      </c>
      <c r="J44" s="25">
        <v>0</v>
      </c>
      <c r="K44" s="26">
        <v>0</v>
      </c>
      <c r="L44" s="28">
        <v>0</v>
      </c>
      <c r="M44" s="74">
        <f>SUM(D44:L44)</f>
        <v>30097826.299400002</v>
      </c>
      <c r="N44" s="9"/>
    </row>
    <row r="45" spans="2:16" ht="15" customHeight="1" x14ac:dyDescent="0.25">
      <c r="B45" s="39" t="s">
        <v>48</v>
      </c>
      <c r="C45" s="33" t="s">
        <v>16</v>
      </c>
      <c r="D45" s="37">
        <f>+D46</f>
        <v>0</v>
      </c>
      <c r="E45" s="38">
        <f>+E46</f>
        <v>0</v>
      </c>
      <c r="F45" s="37">
        <f>+F46</f>
        <v>0</v>
      </c>
      <c r="G45" s="38">
        <f t="shared" ref="G45:L45" si="16">+G46</f>
        <v>1868124580.2423</v>
      </c>
      <c r="H45" s="37">
        <f t="shared" si="16"/>
        <v>0</v>
      </c>
      <c r="I45" s="38">
        <f t="shared" si="16"/>
        <v>0</v>
      </c>
      <c r="J45" s="37">
        <f t="shared" si="16"/>
        <v>0</v>
      </c>
      <c r="K45" s="38">
        <f t="shared" si="16"/>
        <v>0</v>
      </c>
      <c r="L45" s="37">
        <f t="shared" si="16"/>
        <v>0</v>
      </c>
      <c r="M45" s="72">
        <f>+M46</f>
        <v>1868124580.2423</v>
      </c>
      <c r="N45" s="7"/>
    </row>
    <row r="46" spans="2:16" ht="17.25" customHeight="1" x14ac:dyDescent="0.25">
      <c r="B46" s="14" t="s">
        <v>47</v>
      </c>
      <c r="C46" s="21" t="s">
        <v>44</v>
      </c>
      <c r="D46" s="25">
        <v>0</v>
      </c>
      <c r="E46" s="26">
        <v>0</v>
      </c>
      <c r="F46" s="25">
        <v>0</v>
      </c>
      <c r="G46" s="27">
        <v>1868124580.2423</v>
      </c>
      <c r="H46" s="25">
        <v>0</v>
      </c>
      <c r="I46" s="26">
        <v>0</v>
      </c>
      <c r="J46" s="25">
        <v>0</v>
      </c>
      <c r="K46" s="26">
        <v>0</v>
      </c>
      <c r="L46" s="25">
        <v>0</v>
      </c>
      <c r="M46" s="74">
        <f>SUM(D46:L46)</f>
        <v>1868124580.2423</v>
      </c>
      <c r="N46" s="7"/>
    </row>
    <row r="47" spans="2:16" ht="15" customHeight="1" x14ac:dyDescent="0.25">
      <c r="B47" s="39" t="s">
        <v>49</v>
      </c>
      <c r="C47" s="33" t="s">
        <v>16</v>
      </c>
      <c r="D47" s="25">
        <f>+D48</f>
        <v>0</v>
      </c>
      <c r="E47" s="38">
        <f>+E48</f>
        <v>733495525.45050001</v>
      </c>
      <c r="F47" s="25">
        <f>+F48</f>
        <v>0</v>
      </c>
      <c r="G47" s="38">
        <f t="shared" ref="G47:L47" si="17">+G48</f>
        <v>2114086362.0687001</v>
      </c>
      <c r="H47" s="37">
        <f t="shared" si="17"/>
        <v>0</v>
      </c>
      <c r="I47" s="38">
        <f t="shared" si="17"/>
        <v>0</v>
      </c>
      <c r="J47" s="37">
        <f t="shared" si="17"/>
        <v>0</v>
      </c>
      <c r="K47" s="38">
        <f t="shared" si="17"/>
        <v>0</v>
      </c>
      <c r="L47" s="37">
        <f t="shared" si="17"/>
        <v>0</v>
      </c>
      <c r="M47" s="72">
        <f>+M48</f>
        <v>2847581887.5192003</v>
      </c>
      <c r="N47" s="7"/>
    </row>
    <row r="48" spans="2:16" ht="17.25" customHeight="1" x14ac:dyDescent="0.25">
      <c r="B48" s="14" t="s">
        <v>47</v>
      </c>
      <c r="C48" s="21" t="s">
        <v>44</v>
      </c>
      <c r="D48" s="25">
        <v>0</v>
      </c>
      <c r="E48" s="27">
        <v>733495525.45050001</v>
      </c>
      <c r="F48" s="25">
        <v>0</v>
      </c>
      <c r="G48" s="27">
        <v>2114086362.0687001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74">
        <f>SUM(D48:L48)</f>
        <v>2847581887.5192003</v>
      </c>
      <c r="N48" s="7"/>
    </row>
    <row r="49" spans="2:14" ht="17.25" customHeight="1" x14ac:dyDescent="0.25">
      <c r="B49" s="39" t="s">
        <v>92</v>
      </c>
      <c r="C49" s="33"/>
      <c r="D49" s="25">
        <v>0</v>
      </c>
      <c r="E49" s="38">
        <v>0</v>
      </c>
      <c r="F49" s="37">
        <f>+F50</f>
        <v>37451617.515500002</v>
      </c>
      <c r="G49" s="27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72"/>
      <c r="N49" s="7"/>
    </row>
    <row r="50" spans="2:14" ht="17.25" customHeight="1" x14ac:dyDescent="0.25">
      <c r="B50" s="14" t="s">
        <v>47</v>
      </c>
      <c r="C50" s="68" t="s">
        <v>44</v>
      </c>
      <c r="D50" s="25">
        <v>0</v>
      </c>
      <c r="E50" s="38">
        <v>0</v>
      </c>
      <c r="F50" s="25">
        <v>37451617.515500002</v>
      </c>
      <c r="G50" s="27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74"/>
      <c r="N50" s="7"/>
    </row>
    <row r="51" spans="2:14" x14ac:dyDescent="0.25">
      <c r="B51" s="115" t="s">
        <v>50</v>
      </c>
      <c r="C51" s="128"/>
      <c r="D51" s="29">
        <f>+D7+D10+D29+D36</f>
        <v>9316630.9499999993</v>
      </c>
      <c r="E51" s="29">
        <f>+E7+E10+E29+E36</f>
        <v>42495200021.625603</v>
      </c>
      <c r="F51" s="29">
        <f>+F7+F10+F29+F36</f>
        <v>91231597.350999996</v>
      </c>
      <c r="G51" s="31">
        <f t="shared" ref="G51:L51" si="18">+G7+G10+G29+G36</f>
        <v>54530152104.138626</v>
      </c>
      <c r="H51" s="29">
        <f t="shared" si="18"/>
        <v>24176309816.133102</v>
      </c>
      <c r="I51" s="31">
        <f t="shared" si="18"/>
        <v>40610078005.600189</v>
      </c>
      <c r="J51" s="29">
        <f t="shared" si="18"/>
        <v>938178709.88389993</v>
      </c>
      <c r="K51" s="31">
        <f t="shared" si="18"/>
        <v>1888096264.6025</v>
      </c>
      <c r="L51" s="29">
        <f t="shared" si="18"/>
        <v>9040565405.9944038</v>
      </c>
      <c r="M51" s="23">
        <f>+M36+M29+M10+M7</f>
        <v>173779128556.2793</v>
      </c>
      <c r="N51" s="117">
        <f>+M51/M52</f>
        <v>0.24242112126818971</v>
      </c>
    </row>
    <row r="52" spans="2:14" ht="15" customHeight="1" x14ac:dyDescent="0.25">
      <c r="B52" s="115" t="s">
        <v>51</v>
      </c>
      <c r="C52" s="128"/>
      <c r="D52" s="78">
        <v>6145384144.4499998</v>
      </c>
      <c r="E52" s="29">
        <v>148117030001.19</v>
      </c>
      <c r="F52" s="29">
        <v>2835316092.0599999</v>
      </c>
      <c r="G52" s="29">
        <v>221521997767.57001</v>
      </c>
      <c r="H52" s="29">
        <v>110216087738.38</v>
      </c>
      <c r="I52" s="29">
        <v>136649769698.37</v>
      </c>
      <c r="J52" s="29">
        <v>23786521639.080002</v>
      </c>
      <c r="K52" s="29">
        <v>16951138949.200001</v>
      </c>
      <c r="L52" s="29">
        <v>44489759763.529999</v>
      </c>
      <c r="M52" s="29">
        <v>716848134548.58997</v>
      </c>
      <c r="N52" s="118"/>
    </row>
    <row r="53" spans="2:14" ht="15.75" customHeight="1" x14ac:dyDescent="0.25">
      <c r="B53" s="115" t="s">
        <v>52</v>
      </c>
      <c r="C53" s="128"/>
      <c r="D53" s="88">
        <f>+D51/D52</f>
        <v>1.5160371965378286E-3</v>
      </c>
      <c r="E53" s="88">
        <f>+E51/E52</f>
        <v>0.28690286337286258</v>
      </c>
      <c r="F53" s="88">
        <f>+F51/F52</f>
        <v>3.2176870016886072E-2</v>
      </c>
      <c r="G53" s="88">
        <f t="shared" ref="G53:L53" si="19">+G51/G52</f>
        <v>0.24616134132806938</v>
      </c>
      <c r="H53" s="88">
        <f t="shared" si="19"/>
        <v>0.21935372877252207</v>
      </c>
      <c r="I53" s="88">
        <f t="shared" si="19"/>
        <v>0.29718365493948284</v>
      </c>
      <c r="J53" s="88">
        <f t="shared" si="19"/>
        <v>3.9441610005832954E-2</v>
      </c>
      <c r="K53" s="88">
        <f t="shared" si="19"/>
        <v>0.11138462555588971</v>
      </c>
      <c r="L53" s="88">
        <f t="shared" si="19"/>
        <v>0.20320553435321784</v>
      </c>
      <c r="M53" s="137" t="s">
        <v>53</v>
      </c>
      <c r="N53" s="138"/>
    </row>
    <row r="54" spans="2:14" ht="15.75" x14ac:dyDescent="0.25">
      <c r="B54" s="139" t="s">
        <v>84</v>
      </c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</row>
    <row r="55" spans="2:14" ht="15" customHeight="1" x14ac:dyDescent="0.25">
      <c r="B55" s="130" t="s">
        <v>85</v>
      </c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</row>
    <row r="56" spans="2:14" ht="15.75" x14ac:dyDescent="0.25">
      <c r="B56" s="40" t="s">
        <v>56</v>
      </c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</row>
    <row r="57" spans="2:14" x14ac:dyDescent="0.25">
      <c r="B57" s="41"/>
      <c r="C57" s="41"/>
      <c r="D57" s="41"/>
      <c r="E57" s="66"/>
      <c r="F57" s="66"/>
      <c r="G57" s="41"/>
      <c r="H57" s="41"/>
      <c r="I57" s="41"/>
      <c r="J57" s="81"/>
      <c r="K57" s="41"/>
      <c r="L57" s="41"/>
      <c r="M57" s="42"/>
      <c r="N57" s="41"/>
    </row>
    <row r="58" spans="2:14" x14ac:dyDescent="0.25">
      <c r="M58" s="79"/>
    </row>
    <row r="59" spans="2:14" x14ac:dyDescent="0.25">
      <c r="M59" s="80"/>
    </row>
  </sheetData>
  <mergeCells count="22">
    <mergeCell ref="B1:N1"/>
    <mergeCell ref="B2:N2"/>
    <mergeCell ref="B3:N3"/>
    <mergeCell ref="B5:B6"/>
    <mergeCell ref="C5:C6"/>
    <mergeCell ref="D5:D6"/>
    <mergeCell ref="E5:E6"/>
    <mergeCell ref="F5:F6"/>
    <mergeCell ref="G5:G6"/>
    <mergeCell ref="H5:H6"/>
    <mergeCell ref="B53:C53"/>
    <mergeCell ref="M53:N53"/>
    <mergeCell ref="B54:N54"/>
    <mergeCell ref="B55:N55"/>
    <mergeCell ref="I5:I6"/>
    <mergeCell ref="J5:J6"/>
    <mergeCell ref="K5:K6"/>
    <mergeCell ref="L5:L6"/>
    <mergeCell ref="M5:N5"/>
    <mergeCell ref="B51:C51"/>
    <mergeCell ref="N51:N52"/>
    <mergeCell ref="B52:C52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9"/>
  <sheetViews>
    <sheetView showGridLines="0" topLeftCell="B1" zoomScaleNormal="100" workbookViewId="0">
      <pane xSplit="2" ySplit="4" topLeftCell="H32" activePane="bottomRight" state="frozen"/>
      <selection pane="topRight" activeCell="D1" sqref="D1"/>
      <selection pane="bottomLeft" activeCell="B5" sqref="B5"/>
      <selection pane="bottomRight" activeCell="B49" sqref="B49"/>
    </sheetView>
  </sheetViews>
  <sheetFormatPr baseColWidth="10" defaultColWidth="11.42578125" defaultRowHeight="15" x14ac:dyDescent="0.25"/>
  <cols>
    <col min="1" max="1" width="11.42578125" style="10"/>
    <col min="2" max="2" width="58.140625" style="10" customWidth="1"/>
    <col min="3" max="4" width="16.28515625" style="10" customWidth="1"/>
    <col min="5" max="5" width="18.7109375" style="10" customWidth="1"/>
    <col min="6" max="6" width="18.28515625" style="10" customWidth="1"/>
    <col min="7" max="7" width="19" style="10" customWidth="1"/>
    <col min="8" max="8" width="19.28515625" style="10" customWidth="1"/>
    <col min="9" max="9" width="19" style="10" customWidth="1"/>
    <col min="10" max="10" width="18.28515625" style="10" customWidth="1"/>
    <col min="11" max="12" width="18" style="10" customWidth="1"/>
    <col min="13" max="13" width="21.28515625" style="10" customWidth="1"/>
    <col min="14" max="14" width="13.140625" style="10" customWidth="1"/>
    <col min="15" max="15" width="17.85546875" style="10" bestFit="1" customWidth="1"/>
    <col min="16" max="16" width="45" style="10" bestFit="1" customWidth="1"/>
    <col min="17" max="17" width="21.42578125" style="10" customWidth="1"/>
    <col min="18" max="18" width="17.85546875" style="10" bestFit="1" customWidth="1"/>
    <col min="19" max="16384" width="11.42578125" style="10"/>
  </cols>
  <sheetData>
    <row r="1" spans="2:18" x14ac:dyDescent="0.25"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2:18" x14ac:dyDescent="0.25">
      <c r="B2" s="119" t="s">
        <v>86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2:18" x14ac:dyDescent="0.25">
      <c r="B3" s="119" t="s">
        <v>2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2: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8" x14ac:dyDescent="0.25">
      <c r="B5" s="120" t="s">
        <v>3</v>
      </c>
      <c r="C5" s="121" t="s">
        <v>4</v>
      </c>
      <c r="D5" s="124" t="s">
        <v>75</v>
      </c>
      <c r="E5" s="124" t="s">
        <v>5</v>
      </c>
      <c r="F5" s="124" t="s">
        <v>76</v>
      </c>
      <c r="G5" s="133" t="s">
        <v>6</v>
      </c>
      <c r="H5" s="124" t="s">
        <v>7</v>
      </c>
      <c r="I5" s="135" t="s">
        <v>8</v>
      </c>
      <c r="J5" s="124" t="s">
        <v>9</v>
      </c>
      <c r="K5" s="124" t="s">
        <v>10</v>
      </c>
      <c r="L5" s="124" t="s">
        <v>11</v>
      </c>
      <c r="M5" s="122" t="s">
        <v>12</v>
      </c>
      <c r="N5" s="123"/>
    </row>
    <row r="6" spans="2:18" ht="33" customHeight="1" x14ac:dyDescent="0.25">
      <c r="B6" s="120"/>
      <c r="C6" s="121"/>
      <c r="D6" s="125"/>
      <c r="E6" s="125"/>
      <c r="F6" s="125"/>
      <c r="G6" s="134"/>
      <c r="H6" s="125"/>
      <c r="I6" s="136"/>
      <c r="J6" s="125"/>
      <c r="K6" s="125"/>
      <c r="L6" s="125"/>
      <c r="M6" s="24" t="s">
        <v>13</v>
      </c>
      <c r="N6" s="87" t="s">
        <v>14</v>
      </c>
    </row>
    <row r="7" spans="2:18" x14ac:dyDescent="0.25">
      <c r="B7" s="13" t="s">
        <v>15</v>
      </c>
      <c r="C7" s="22" t="s">
        <v>16</v>
      </c>
      <c r="D7" s="29">
        <f t="shared" ref="D7:L8" si="0">+D8</f>
        <v>48728369.203100011</v>
      </c>
      <c r="E7" s="31">
        <f t="shared" si="0"/>
        <v>35345194362.942009</v>
      </c>
      <c r="F7" s="29">
        <f t="shared" si="0"/>
        <v>0</v>
      </c>
      <c r="G7" s="30">
        <f t="shared" si="0"/>
        <v>44423748010.880234</v>
      </c>
      <c r="H7" s="29">
        <f t="shared" si="0"/>
        <v>19319227836.701199</v>
      </c>
      <c r="I7" s="106">
        <f t="shared" si="0"/>
        <v>32011255604.58334</v>
      </c>
      <c r="J7" s="98">
        <f t="shared" si="0"/>
        <v>612971908.57179999</v>
      </c>
      <c r="K7" s="106">
        <f t="shared" si="0"/>
        <v>1311640015.2558999</v>
      </c>
      <c r="L7" s="98">
        <f t="shared" si="0"/>
        <v>6319418606.4320002</v>
      </c>
      <c r="M7" s="107">
        <f>SUM(D7:L7)</f>
        <v>139392184714.56958</v>
      </c>
      <c r="N7" s="8">
        <f>+M7/$M$51</f>
        <v>0.76017003427986474</v>
      </c>
      <c r="Q7" s="11"/>
      <c r="R7" s="11"/>
    </row>
    <row r="8" spans="2:18" x14ac:dyDescent="0.25">
      <c r="B8" s="32" t="s">
        <v>17</v>
      </c>
      <c r="C8" s="67" t="s">
        <v>16</v>
      </c>
      <c r="D8" s="34">
        <f t="shared" si="0"/>
        <v>48728369.203100011</v>
      </c>
      <c r="E8" s="35">
        <f t="shared" si="0"/>
        <v>35345194362.942009</v>
      </c>
      <c r="F8" s="34">
        <f t="shared" si="0"/>
        <v>0</v>
      </c>
      <c r="G8" s="35">
        <f t="shared" si="0"/>
        <v>44423748010.880234</v>
      </c>
      <c r="H8" s="104">
        <f t="shared" si="0"/>
        <v>19319227836.701199</v>
      </c>
      <c r="I8" s="94">
        <f t="shared" si="0"/>
        <v>32011255604.58334</v>
      </c>
      <c r="J8" s="108">
        <f t="shared" si="0"/>
        <v>612971908.57179999</v>
      </c>
      <c r="K8" s="94">
        <f t="shared" si="0"/>
        <v>1311640015.2558999</v>
      </c>
      <c r="L8" s="108">
        <f t="shared" si="0"/>
        <v>6319418606.4320002</v>
      </c>
      <c r="M8" s="110">
        <f>+M9</f>
        <v>139392184714.56958</v>
      </c>
      <c r="N8" s="105"/>
      <c r="Q8" s="11"/>
      <c r="R8" s="11"/>
    </row>
    <row r="9" spans="2:18" x14ac:dyDescent="0.25">
      <c r="B9" s="15" t="s">
        <v>18</v>
      </c>
      <c r="C9" s="21" t="s">
        <v>19</v>
      </c>
      <c r="D9" s="89">
        <v>48728369.203100011</v>
      </c>
      <c r="E9" s="27">
        <v>35345194362.942009</v>
      </c>
      <c r="F9" s="25">
        <v>0</v>
      </c>
      <c r="G9" s="89">
        <v>44423748010.880234</v>
      </c>
      <c r="H9" s="77">
        <v>19319227836.701199</v>
      </c>
      <c r="I9" s="97">
        <v>32011255604.58334</v>
      </c>
      <c r="J9" s="109">
        <v>612971908.57179999</v>
      </c>
      <c r="K9" s="97">
        <v>1311640015.2558999</v>
      </c>
      <c r="L9" s="109">
        <v>6319418606.4320002</v>
      </c>
      <c r="M9" s="101">
        <f>SUM(D9:L9)</f>
        <v>139392184714.56958</v>
      </c>
      <c r="N9" s="91"/>
      <c r="Q9" s="11"/>
      <c r="R9" s="11"/>
    </row>
    <row r="10" spans="2:18" x14ac:dyDescent="0.25">
      <c r="B10" s="6" t="s">
        <v>20</v>
      </c>
      <c r="C10" s="22" t="s">
        <v>16</v>
      </c>
      <c r="D10" s="29">
        <f t="shared" ref="D10:G10" si="1">+D11+D13+D15+D17+D19+D21</f>
        <v>0</v>
      </c>
      <c r="E10" s="31">
        <f t="shared" si="1"/>
        <v>1994376762.2505999</v>
      </c>
      <c r="F10" s="29">
        <f t="shared" si="1"/>
        <v>116157432.68180001</v>
      </c>
      <c r="G10" s="31">
        <f t="shared" si="1"/>
        <v>5471288.7977</v>
      </c>
      <c r="H10" s="29">
        <f>+H11+H13+H15+H17+H19+H21</f>
        <v>1764613126.3302</v>
      </c>
      <c r="I10" s="30">
        <f>+I11+I13+I15+I17+I19+I21</f>
        <v>2441862947.5461001</v>
      </c>
      <c r="J10" s="92">
        <f>+J11+J13+J15+J17+J19+J21</f>
        <v>15844063.8464</v>
      </c>
      <c r="K10" s="30">
        <f>+K11+K13+K15+K17+K19+K21</f>
        <v>82673810.074699998</v>
      </c>
      <c r="L10" s="92">
        <f>+L11+L13+L15+L17+L19+L21</f>
        <v>1772392651.3015001</v>
      </c>
      <c r="M10" s="93">
        <f>M11+M13+M15+M17+M19+M21</f>
        <v>8193392082.8290005</v>
      </c>
      <c r="N10" s="8">
        <f>+M10/$M$51</f>
        <v>4.4682355422050367E-2</v>
      </c>
      <c r="O10" s="57"/>
      <c r="P10" s="18"/>
      <c r="Q10" s="11"/>
      <c r="R10" s="11"/>
    </row>
    <row r="11" spans="2:18" s="58" customFormat="1" x14ac:dyDescent="0.25">
      <c r="B11" s="36" t="s">
        <v>21</v>
      </c>
      <c r="C11" s="33" t="s">
        <v>16</v>
      </c>
      <c r="D11" s="37">
        <f>+D12</f>
        <v>0</v>
      </c>
      <c r="E11" s="38">
        <f>+E12</f>
        <v>0</v>
      </c>
      <c r="F11" s="37">
        <f>+F12</f>
        <v>0</v>
      </c>
      <c r="G11" s="38">
        <f t="shared" ref="G11:L11" si="2">+G12</f>
        <v>0</v>
      </c>
      <c r="H11" s="37">
        <f t="shared" si="2"/>
        <v>0</v>
      </c>
      <c r="I11" s="35">
        <f t="shared" si="2"/>
        <v>45671064.710299991</v>
      </c>
      <c r="J11" s="34">
        <f t="shared" si="2"/>
        <v>0</v>
      </c>
      <c r="K11" s="35">
        <f t="shared" si="2"/>
        <v>0</v>
      </c>
      <c r="L11" s="37">
        <f t="shared" si="2"/>
        <v>0</v>
      </c>
      <c r="M11" s="72">
        <f>+M12</f>
        <v>45671064.710299991</v>
      </c>
      <c r="N11" s="9"/>
      <c r="Q11" s="59"/>
      <c r="R11" s="59"/>
    </row>
    <row r="12" spans="2:18" x14ac:dyDescent="0.25">
      <c r="B12" s="14" t="s">
        <v>22</v>
      </c>
      <c r="C12" s="21" t="s">
        <v>23</v>
      </c>
      <c r="D12" s="25">
        <v>0</v>
      </c>
      <c r="E12" s="26">
        <v>0</v>
      </c>
      <c r="F12" s="25">
        <v>0</v>
      </c>
      <c r="G12" s="26">
        <v>0</v>
      </c>
      <c r="H12" s="25">
        <v>0</v>
      </c>
      <c r="I12" s="27">
        <v>45671064.710299991</v>
      </c>
      <c r="J12" s="25">
        <v>0</v>
      </c>
      <c r="K12" s="26">
        <v>0</v>
      </c>
      <c r="L12" s="25">
        <v>0</v>
      </c>
      <c r="M12" s="61">
        <f>SUM(D12:L12)</f>
        <v>45671064.710299991</v>
      </c>
      <c r="N12" s="9"/>
      <c r="Q12" s="11"/>
      <c r="R12" s="11"/>
    </row>
    <row r="13" spans="2:18" x14ac:dyDescent="0.25">
      <c r="B13" s="36" t="s">
        <v>24</v>
      </c>
      <c r="C13" s="33" t="s">
        <v>16</v>
      </c>
      <c r="D13" s="37">
        <f>+D14</f>
        <v>0</v>
      </c>
      <c r="E13" s="38">
        <f>+E14</f>
        <v>0</v>
      </c>
      <c r="F13" s="37">
        <f>+F14</f>
        <v>0</v>
      </c>
      <c r="G13" s="38">
        <f>+G14</f>
        <v>5471288.7977</v>
      </c>
      <c r="H13" s="37">
        <f t="shared" ref="H13:L13" si="3">+H14</f>
        <v>0</v>
      </c>
      <c r="I13" s="38">
        <f t="shared" si="3"/>
        <v>0</v>
      </c>
      <c r="J13" s="37">
        <f t="shared" si="3"/>
        <v>0</v>
      </c>
      <c r="K13" s="38">
        <f t="shared" si="3"/>
        <v>0</v>
      </c>
      <c r="L13" s="37">
        <f t="shared" si="3"/>
        <v>0</v>
      </c>
      <c r="M13" s="72">
        <f>+M14</f>
        <v>5471288.7977</v>
      </c>
      <c r="N13" s="9"/>
      <c r="Q13" s="11"/>
      <c r="R13" s="11"/>
    </row>
    <row r="14" spans="2:18" x14ac:dyDescent="0.25">
      <c r="B14" s="14" t="s">
        <v>22</v>
      </c>
      <c r="C14" s="21" t="s">
        <v>25</v>
      </c>
      <c r="D14" s="25">
        <v>0</v>
      </c>
      <c r="E14" s="26">
        <v>0</v>
      </c>
      <c r="F14" s="25">
        <v>0</v>
      </c>
      <c r="G14" s="27">
        <v>5471288.7977</v>
      </c>
      <c r="H14" s="25">
        <v>0</v>
      </c>
      <c r="I14" s="26">
        <v>0</v>
      </c>
      <c r="J14" s="25">
        <v>0</v>
      </c>
      <c r="K14" s="26"/>
      <c r="L14" s="25">
        <v>0</v>
      </c>
      <c r="M14" s="73">
        <f>SUM(D14:L14)</f>
        <v>5471288.7977</v>
      </c>
      <c r="N14" s="9"/>
      <c r="Q14" s="11"/>
      <c r="R14" s="11"/>
    </row>
    <row r="15" spans="2:18" x14ac:dyDescent="0.25">
      <c r="B15" s="36" t="s">
        <v>26</v>
      </c>
      <c r="C15" s="33" t="s">
        <v>16</v>
      </c>
      <c r="D15" s="37">
        <f>+D16</f>
        <v>0</v>
      </c>
      <c r="E15" s="38">
        <f>+E16</f>
        <v>1994376762.2505999</v>
      </c>
      <c r="F15" s="37">
        <f>+F16</f>
        <v>0</v>
      </c>
      <c r="G15" s="99">
        <f t="shared" ref="G15:K15" si="4">+G16</f>
        <v>0</v>
      </c>
      <c r="H15" s="63">
        <f t="shared" si="4"/>
        <v>6868374.8807999995</v>
      </c>
      <c r="I15" s="38">
        <f t="shared" si="4"/>
        <v>2396191882.8358002</v>
      </c>
      <c r="J15" s="37">
        <f>J16</f>
        <v>4315948.3646999998</v>
      </c>
      <c r="K15" s="38">
        <f t="shared" si="4"/>
        <v>17650037.157699998</v>
      </c>
      <c r="L15" s="37">
        <f>L16</f>
        <v>9098212.879900001</v>
      </c>
      <c r="M15" s="72">
        <f>+M16</f>
        <v>4428501218.3695002</v>
      </c>
      <c r="N15" s="7"/>
      <c r="Q15" s="11"/>
      <c r="R15" s="11"/>
    </row>
    <row r="16" spans="2:18" x14ac:dyDescent="0.25">
      <c r="B16" s="14" t="s">
        <v>22</v>
      </c>
      <c r="C16" s="21" t="s">
        <v>23</v>
      </c>
      <c r="D16" s="25">
        <v>0</v>
      </c>
      <c r="E16" s="27">
        <v>1994376762.2505999</v>
      </c>
      <c r="F16" s="25">
        <v>0</v>
      </c>
      <c r="G16" s="89"/>
      <c r="H16" s="89">
        <v>6868374.8807999995</v>
      </c>
      <c r="I16" s="89">
        <v>2396191882.8358002</v>
      </c>
      <c r="J16" s="89">
        <v>4315948.3646999998</v>
      </c>
      <c r="K16" s="27">
        <v>17650037.157699998</v>
      </c>
      <c r="L16" s="28">
        <v>9098212.879900001</v>
      </c>
      <c r="M16" s="71">
        <f>SUM(D16:L16)</f>
        <v>4428501218.3695002</v>
      </c>
      <c r="N16" s="9"/>
      <c r="Q16" s="11"/>
      <c r="R16" s="11"/>
    </row>
    <row r="17" spans="2:18" x14ac:dyDescent="0.25">
      <c r="B17" s="36" t="s">
        <v>32</v>
      </c>
      <c r="C17" s="33" t="s">
        <v>16</v>
      </c>
      <c r="D17" s="37">
        <f>+D18</f>
        <v>0</v>
      </c>
      <c r="E17" s="38">
        <f>+E18</f>
        <v>0</v>
      </c>
      <c r="F17" s="37">
        <f>+F18</f>
        <v>0</v>
      </c>
      <c r="G17" s="99">
        <f t="shared" ref="G17:L17" si="5">+G18</f>
        <v>0</v>
      </c>
      <c r="H17" s="63">
        <f t="shared" si="5"/>
        <v>0</v>
      </c>
      <c r="I17" s="38">
        <f t="shared" si="5"/>
        <v>0</v>
      </c>
      <c r="J17" s="37">
        <f t="shared" si="5"/>
        <v>0</v>
      </c>
      <c r="K17" s="38">
        <f t="shared" si="5"/>
        <v>0</v>
      </c>
      <c r="L17" s="37">
        <f t="shared" si="5"/>
        <v>0</v>
      </c>
      <c r="M17" s="72">
        <f>+M18</f>
        <v>0</v>
      </c>
      <c r="N17" s="7"/>
    </row>
    <row r="18" spans="2:18" x14ac:dyDescent="0.25">
      <c r="B18" s="14" t="s">
        <v>22</v>
      </c>
      <c r="C18" s="21" t="s">
        <v>25</v>
      </c>
      <c r="D18" s="25">
        <v>0</v>
      </c>
      <c r="E18" s="77">
        <v>0</v>
      </c>
      <c r="F18" s="25">
        <v>0</v>
      </c>
      <c r="G18" s="90">
        <v>0</v>
      </c>
      <c r="H18" s="61">
        <v>0</v>
      </c>
      <c r="I18" s="26">
        <v>0</v>
      </c>
      <c r="J18" s="25">
        <v>0</v>
      </c>
      <c r="K18" s="26">
        <v>0</v>
      </c>
      <c r="L18" s="25">
        <v>0</v>
      </c>
      <c r="M18" s="61">
        <f>+SUM(D18:L18)</f>
        <v>0</v>
      </c>
      <c r="N18" s="9"/>
    </row>
    <row r="19" spans="2:18" x14ac:dyDescent="0.25">
      <c r="B19" s="36" t="s">
        <v>28</v>
      </c>
      <c r="C19" s="33" t="s">
        <v>16</v>
      </c>
      <c r="D19" s="37">
        <f>+D20</f>
        <v>0</v>
      </c>
      <c r="E19" s="38">
        <f>+E20</f>
        <v>0</v>
      </c>
      <c r="F19" s="37">
        <f>+F20</f>
        <v>0</v>
      </c>
      <c r="G19" s="99">
        <f t="shared" ref="G19:L19" si="6">+G20</f>
        <v>0</v>
      </c>
      <c r="H19" s="63">
        <f t="shared" si="6"/>
        <v>1757744751.4493999</v>
      </c>
      <c r="I19" s="38">
        <f t="shared" si="6"/>
        <v>0</v>
      </c>
      <c r="J19" s="37">
        <f t="shared" si="6"/>
        <v>2511786.6647000001</v>
      </c>
      <c r="K19" s="38">
        <f t="shared" si="6"/>
        <v>65023772.916999996</v>
      </c>
      <c r="L19" s="37">
        <f t="shared" si="6"/>
        <v>1763294438.4216001</v>
      </c>
      <c r="M19" s="72">
        <f>+M20</f>
        <v>3588574749.4527001</v>
      </c>
      <c r="N19" s="7"/>
      <c r="R19" s="11"/>
    </row>
    <row r="20" spans="2:18" x14ac:dyDescent="0.25">
      <c r="B20" s="14" t="s">
        <v>22</v>
      </c>
      <c r="C20" s="21" t="s">
        <v>23</v>
      </c>
      <c r="D20" s="25">
        <v>0</v>
      </c>
      <c r="E20" s="27"/>
      <c r="F20" s="25">
        <v>0</v>
      </c>
      <c r="G20" s="89"/>
      <c r="H20" s="89">
        <v>1757744751.4493999</v>
      </c>
      <c r="I20" s="90">
        <v>0</v>
      </c>
      <c r="J20" s="89">
        <v>2511786.6647000001</v>
      </c>
      <c r="K20" s="27">
        <v>65023772.916999996</v>
      </c>
      <c r="L20" s="25">
        <v>1763294438.4216001</v>
      </c>
      <c r="M20" s="71">
        <f>SUM(D20:L20)</f>
        <v>3588574749.4527001</v>
      </c>
      <c r="N20" s="9"/>
      <c r="O20" s="18"/>
    </row>
    <row r="21" spans="2:18" x14ac:dyDescent="0.25">
      <c r="B21" s="36" t="s">
        <v>67</v>
      </c>
      <c r="C21" s="33" t="s">
        <v>16</v>
      </c>
      <c r="D21" s="37">
        <v>0</v>
      </c>
      <c r="E21" s="38">
        <v>0</v>
      </c>
      <c r="F21" s="37">
        <f>+F22</f>
        <v>116157432.68180001</v>
      </c>
      <c r="G21" s="99">
        <v>0</v>
      </c>
      <c r="H21" s="63">
        <v>0</v>
      </c>
      <c r="I21" s="38">
        <v>0</v>
      </c>
      <c r="J21" s="37">
        <f>+J22</f>
        <v>9016328.8169999998</v>
      </c>
      <c r="K21" s="38">
        <v>0</v>
      </c>
      <c r="L21" s="37">
        <v>0</v>
      </c>
      <c r="M21" s="72">
        <f>+M22</f>
        <v>125173761.49880001</v>
      </c>
      <c r="N21" s="7"/>
      <c r="P21" s="18"/>
    </row>
    <row r="22" spans="2:18" x14ac:dyDescent="0.25">
      <c r="B22" s="14" t="s">
        <v>22</v>
      </c>
      <c r="C22" s="21" t="s">
        <v>23</v>
      </c>
      <c r="D22" s="25">
        <v>0</v>
      </c>
      <c r="E22" s="90">
        <v>0</v>
      </c>
      <c r="F22" s="89">
        <v>116157432.68180001</v>
      </c>
      <c r="G22" s="90">
        <v>0</v>
      </c>
      <c r="H22" s="61">
        <v>0</v>
      </c>
      <c r="I22" s="90">
        <v>0</v>
      </c>
      <c r="J22" s="27">
        <v>9016328.8169999998</v>
      </c>
      <c r="K22" s="26">
        <v>0</v>
      </c>
      <c r="L22" s="25">
        <v>0</v>
      </c>
      <c r="M22" s="71">
        <f>+SUM(D22:L22)</f>
        <v>125173761.49880001</v>
      </c>
      <c r="N22" s="9"/>
    </row>
    <row r="23" spans="2:18" ht="15" hidden="1" customHeight="1" x14ac:dyDescent="0.25">
      <c r="B23" s="16" t="s">
        <v>30</v>
      </c>
      <c r="C23" s="21" t="s">
        <v>16</v>
      </c>
      <c r="D23" s="7"/>
      <c r="E23" s="26"/>
      <c r="F23" s="25"/>
      <c r="G23" s="26"/>
      <c r="H23" s="25"/>
      <c r="I23" s="26"/>
      <c r="J23" s="25"/>
      <c r="K23" s="26"/>
      <c r="L23" s="25"/>
      <c r="M23" s="72">
        <f>+M24</f>
        <v>0</v>
      </c>
      <c r="N23" s="7"/>
      <c r="P23" s="18"/>
    </row>
    <row r="24" spans="2:18" ht="15" hidden="1" customHeight="1" x14ac:dyDescent="0.25">
      <c r="B24" s="14" t="s">
        <v>22</v>
      </c>
      <c r="C24" s="21" t="s">
        <v>23</v>
      </c>
      <c r="D24" s="7"/>
      <c r="E24" s="26"/>
      <c r="F24" s="25"/>
      <c r="G24" s="26"/>
      <c r="H24" s="25"/>
      <c r="I24" s="26"/>
      <c r="J24" s="25"/>
      <c r="K24" s="26"/>
      <c r="L24" s="25"/>
      <c r="M24" s="73"/>
      <c r="N24" s="9"/>
    </row>
    <row r="25" spans="2:18" ht="15" hidden="1" customHeight="1" x14ac:dyDescent="0.25">
      <c r="B25" s="15" t="s">
        <v>31</v>
      </c>
      <c r="C25" s="21" t="s">
        <v>16</v>
      </c>
      <c r="D25" s="7"/>
      <c r="E25" s="26"/>
      <c r="F25" s="25"/>
      <c r="G25" s="26"/>
      <c r="H25" s="25"/>
      <c r="I25" s="26"/>
      <c r="J25" s="25"/>
      <c r="K25" s="26"/>
      <c r="L25" s="25"/>
      <c r="M25" s="72">
        <f>+M26</f>
        <v>0</v>
      </c>
      <c r="N25" s="9"/>
    </row>
    <row r="26" spans="2:18" ht="15" hidden="1" customHeight="1" x14ac:dyDescent="0.25">
      <c r="B26" s="14" t="s">
        <v>22</v>
      </c>
      <c r="C26" s="21" t="s">
        <v>23</v>
      </c>
      <c r="D26" s="7"/>
      <c r="E26" s="26"/>
      <c r="F26" s="25"/>
      <c r="G26" s="26"/>
      <c r="H26" s="25"/>
      <c r="I26" s="26"/>
      <c r="J26" s="25"/>
      <c r="K26" s="26"/>
      <c r="L26" s="25"/>
      <c r="M26" s="71"/>
      <c r="N26" s="9"/>
    </row>
    <row r="27" spans="2:18" ht="15" hidden="1" customHeight="1" x14ac:dyDescent="0.25">
      <c r="B27" s="15" t="s">
        <v>32</v>
      </c>
      <c r="C27" s="21" t="s">
        <v>16</v>
      </c>
      <c r="D27" s="7"/>
      <c r="E27" s="26"/>
      <c r="F27" s="25"/>
      <c r="G27" s="26"/>
      <c r="H27" s="25"/>
      <c r="I27" s="26"/>
      <c r="J27" s="25"/>
      <c r="K27" s="26"/>
      <c r="L27" s="25"/>
      <c r="M27" s="72">
        <f>+M28</f>
        <v>0</v>
      </c>
      <c r="N27" s="7"/>
    </row>
    <row r="28" spans="2:18" ht="15" hidden="1" customHeight="1" x14ac:dyDescent="0.25">
      <c r="B28" s="14" t="s">
        <v>22</v>
      </c>
      <c r="C28" s="21" t="s">
        <v>23</v>
      </c>
      <c r="D28" s="7"/>
      <c r="E28" s="26"/>
      <c r="F28" s="25"/>
      <c r="G28" s="26"/>
      <c r="H28" s="25"/>
      <c r="I28" s="26"/>
      <c r="J28" s="25"/>
      <c r="K28" s="26"/>
      <c r="L28" s="25"/>
      <c r="M28" s="71"/>
      <c r="N28" s="9"/>
    </row>
    <row r="29" spans="2:18" x14ac:dyDescent="0.25">
      <c r="B29" s="6" t="s">
        <v>33</v>
      </c>
      <c r="C29" s="22" t="s">
        <v>16</v>
      </c>
      <c r="D29" s="29">
        <f t="shared" ref="D29:L29" si="7">+D30+D32+D34</f>
        <v>0</v>
      </c>
      <c r="E29" s="31">
        <f t="shared" si="7"/>
        <v>3259327304.6788993</v>
      </c>
      <c r="F29" s="29">
        <f t="shared" si="7"/>
        <v>0</v>
      </c>
      <c r="G29" s="31">
        <f t="shared" si="7"/>
        <v>4455105609.3601999</v>
      </c>
      <c r="H29" s="98">
        <f t="shared" si="7"/>
        <v>3083519810.5741992</v>
      </c>
      <c r="I29" s="31">
        <f t="shared" si="7"/>
        <v>3540596533.5373001</v>
      </c>
      <c r="J29" s="98">
        <f t="shared" si="7"/>
        <v>321824654.45969999</v>
      </c>
      <c r="K29" s="31">
        <f t="shared" si="7"/>
        <v>505973129.67270005</v>
      </c>
      <c r="L29" s="98">
        <f t="shared" si="7"/>
        <v>1072379774.7022998</v>
      </c>
      <c r="M29" s="23">
        <f>+M30+M34+M32</f>
        <v>16238726816.985298</v>
      </c>
      <c r="N29" s="8">
        <f>+M29/$M$51</f>
        <v>8.8557285664228713E-2</v>
      </c>
    </row>
    <row r="30" spans="2:18" x14ac:dyDescent="0.25">
      <c r="B30" s="39" t="s">
        <v>34</v>
      </c>
      <c r="C30" s="33" t="s">
        <v>16</v>
      </c>
      <c r="D30" s="37">
        <f>+D31</f>
        <v>0</v>
      </c>
      <c r="E30" s="38">
        <f>+E31</f>
        <v>525342710.50730008</v>
      </c>
      <c r="F30" s="37">
        <f>+F31</f>
        <v>0</v>
      </c>
      <c r="G30" s="38">
        <f t="shared" ref="G30:L30" si="8">+G31</f>
        <v>1154460523.2508001</v>
      </c>
      <c r="H30" s="94">
        <f t="shared" si="8"/>
        <v>528745130.00670004</v>
      </c>
      <c r="I30" s="35">
        <f>+I31</f>
        <v>1405156633.5932002</v>
      </c>
      <c r="J30" s="94">
        <f>+J31</f>
        <v>13780924.513699999</v>
      </c>
      <c r="K30" s="35">
        <f t="shared" si="8"/>
        <v>98033751.523900002</v>
      </c>
      <c r="L30" s="94">
        <f t="shared" si="8"/>
        <v>190168372.54219997</v>
      </c>
      <c r="M30" s="72">
        <f>+M31</f>
        <v>3915688045.9378004</v>
      </c>
      <c r="N30" s="7"/>
    </row>
    <row r="31" spans="2:18" x14ac:dyDescent="0.25">
      <c r="B31" s="14" t="s">
        <v>35</v>
      </c>
      <c r="C31" s="21" t="s">
        <v>36</v>
      </c>
      <c r="D31" s="25">
        <v>0</v>
      </c>
      <c r="E31" s="27">
        <v>525342710.50730008</v>
      </c>
      <c r="F31" s="25">
        <v>0</v>
      </c>
      <c r="G31" s="27">
        <v>1154460523.2508001</v>
      </c>
      <c r="H31" s="95">
        <v>528745130.00670004</v>
      </c>
      <c r="I31" s="27">
        <v>1405156633.5932002</v>
      </c>
      <c r="J31" s="95">
        <v>13780924.513699999</v>
      </c>
      <c r="K31" s="27">
        <v>98033751.523900002</v>
      </c>
      <c r="L31" s="95">
        <v>190168372.54219997</v>
      </c>
      <c r="M31" s="61">
        <f>SUM(D31:L31)</f>
        <v>3915688045.9378004</v>
      </c>
      <c r="N31" s="9"/>
    </row>
    <row r="32" spans="2:18" x14ac:dyDescent="0.25">
      <c r="B32" s="36" t="s">
        <v>37</v>
      </c>
      <c r="C32" s="33" t="s">
        <v>16</v>
      </c>
      <c r="D32" s="37">
        <f>+D33</f>
        <v>0</v>
      </c>
      <c r="E32" s="38">
        <f>+E33</f>
        <v>2649590551.6651993</v>
      </c>
      <c r="F32" s="37">
        <f>+F33</f>
        <v>0</v>
      </c>
      <c r="G32" s="38">
        <f t="shared" ref="G32:L32" si="9">+G33</f>
        <v>2243041725.6972995</v>
      </c>
      <c r="H32" s="96">
        <f t="shared" si="9"/>
        <v>1401991276.4133992</v>
      </c>
      <c r="I32" s="38">
        <f>+I33</f>
        <v>1863664010.1022</v>
      </c>
      <c r="J32" s="96">
        <f>+J33</f>
        <v>118114982.79810001</v>
      </c>
      <c r="K32" s="38">
        <f t="shared" si="9"/>
        <v>16515415.146500001</v>
      </c>
      <c r="L32" s="96">
        <f t="shared" si="9"/>
        <v>488729940.55679989</v>
      </c>
      <c r="M32" s="72">
        <f>+M33</f>
        <v>8781647902.3794975</v>
      </c>
      <c r="N32" s="9"/>
    </row>
    <row r="33" spans="2:16" ht="15" customHeight="1" x14ac:dyDescent="0.25">
      <c r="B33" s="14" t="s">
        <v>35</v>
      </c>
      <c r="C33" s="21" t="s">
        <v>38</v>
      </c>
      <c r="D33" s="25">
        <v>0</v>
      </c>
      <c r="E33" s="27">
        <v>2649590551.6651993</v>
      </c>
      <c r="F33" s="25">
        <v>0</v>
      </c>
      <c r="G33" s="27">
        <v>2243041725.6972995</v>
      </c>
      <c r="H33" s="95">
        <v>1401991276.4133992</v>
      </c>
      <c r="I33" s="27">
        <v>1863664010.1022</v>
      </c>
      <c r="J33" s="95">
        <v>118114982.79810001</v>
      </c>
      <c r="K33" s="27">
        <v>16515415.146500001</v>
      </c>
      <c r="L33" s="95">
        <v>488729940.55679989</v>
      </c>
      <c r="M33" s="71">
        <f>SUM(D33:L33)</f>
        <v>8781647902.3794975</v>
      </c>
      <c r="N33" s="9"/>
    </row>
    <row r="34" spans="2:16" x14ac:dyDescent="0.25">
      <c r="B34" s="39" t="s">
        <v>39</v>
      </c>
      <c r="C34" s="33" t="s">
        <v>16</v>
      </c>
      <c r="D34" s="37">
        <f>+D35</f>
        <v>0</v>
      </c>
      <c r="E34" s="38">
        <f>+E35</f>
        <v>84394042.506400004</v>
      </c>
      <c r="F34" s="37">
        <f>+F35</f>
        <v>0</v>
      </c>
      <c r="G34" s="38">
        <f t="shared" ref="G34:L34" si="10">+G35</f>
        <v>1057603360.4121001</v>
      </c>
      <c r="H34" s="96">
        <f t="shared" si="10"/>
        <v>1152783404.1540999</v>
      </c>
      <c r="I34" s="38">
        <f>+I35</f>
        <v>271775889.84189999</v>
      </c>
      <c r="J34" s="96">
        <f>+J35</f>
        <v>189928747.14790002</v>
      </c>
      <c r="K34" s="38">
        <f t="shared" si="10"/>
        <v>391423963.00230002</v>
      </c>
      <c r="L34" s="96">
        <f t="shared" si="10"/>
        <v>393481461.60329998</v>
      </c>
      <c r="M34" s="72">
        <f>+M35</f>
        <v>3541390868.6680002</v>
      </c>
      <c r="N34" s="7"/>
    </row>
    <row r="35" spans="2:16" x14ac:dyDescent="0.25">
      <c r="B35" s="14" t="s">
        <v>35</v>
      </c>
      <c r="C35" s="21" t="s">
        <v>40</v>
      </c>
      <c r="D35" s="25">
        <v>0</v>
      </c>
      <c r="E35" s="27">
        <v>84394042.506400004</v>
      </c>
      <c r="F35" s="25">
        <v>0</v>
      </c>
      <c r="G35" s="27">
        <v>1057603360.4121001</v>
      </c>
      <c r="H35" s="97">
        <v>1152783404.1540999</v>
      </c>
      <c r="I35" s="27">
        <v>271775889.84189999</v>
      </c>
      <c r="J35" s="97">
        <v>189928747.14790002</v>
      </c>
      <c r="K35" s="27">
        <v>391423963.00230002</v>
      </c>
      <c r="L35" s="97">
        <v>393481461.60329998</v>
      </c>
      <c r="M35" s="71">
        <f>SUM(D35:L35)</f>
        <v>3541390868.6680002</v>
      </c>
      <c r="N35" s="9"/>
      <c r="P35" s="12"/>
    </row>
    <row r="36" spans="2:16" x14ac:dyDescent="0.25">
      <c r="B36" s="6" t="s">
        <v>41</v>
      </c>
      <c r="C36" s="22" t="s">
        <v>16</v>
      </c>
      <c r="D36" s="29">
        <f t="shared" ref="D36" si="11">+D37+D39+D41+D45+D47+D43</f>
        <v>0</v>
      </c>
      <c r="E36" s="31">
        <f>+E37+E39+E41+E45+E47+E43</f>
        <v>4109659056.3327003</v>
      </c>
      <c r="F36" s="98">
        <f>+F37+F39+F41+F45+F47+F43+F50</f>
        <v>67694636.489299998</v>
      </c>
      <c r="G36" s="31">
        <f>+G37+G39+G41+G45+G47+G43</f>
        <v>8820348390.0482998</v>
      </c>
      <c r="H36" s="103">
        <f>+H37+H39+H41+H45+H47+H43</f>
        <v>2796733783.7164998</v>
      </c>
      <c r="I36" s="31">
        <f>+I37+I39+I41+I45+I47+I43</f>
        <v>3259431360.1047001</v>
      </c>
      <c r="J36" s="92">
        <f t="shared" ref="J36:K36" si="12">+J37+J39+J41+J45+J47+J43</f>
        <v>0</v>
      </c>
      <c r="K36" s="31">
        <f t="shared" si="12"/>
        <v>0</v>
      </c>
      <c r="L36" s="103">
        <f>+L37+L39+L41+L45+L47+L43</f>
        <v>491573332.83250004</v>
      </c>
      <c r="M36" s="23">
        <f>+M37+M39+M41+M45+M47+M43+M49</f>
        <v>19545440559.523998</v>
      </c>
      <c r="N36" s="85">
        <f>+M36/$M$51</f>
        <v>0.10659032463385619</v>
      </c>
      <c r="P36" s="12"/>
    </row>
    <row r="37" spans="2:16" ht="17.25" customHeight="1" x14ac:dyDescent="0.25">
      <c r="B37" s="39" t="s">
        <v>42</v>
      </c>
      <c r="C37" s="33" t="s">
        <v>16</v>
      </c>
      <c r="D37" s="34">
        <f>+D38</f>
        <v>0</v>
      </c>
      <c r="E37" s="38">
        <f>+E38</f>
        <v>1907354630.8867002</v>
      </c>
      <c r="F37" s="94">
        <f>+F38</f>
        <v>0</v>
      </c>
      <c r="G37" s="38">
        <f t="shared" ref="G37:L37" si="13">+G38</f>
        <v>3420377715.3860002</v>
      </c>
      <c r="H37" s="94">
        <f t="shared" si="13"/>
        <v>1246537656.2740002</v>
      </c>
      <c r="I37" s="35">
        <f t="shared" si="13"/>
        <v>1906138496.5878</v>
      </c>
      <c r="J37" s="37">
        <f t="shared" si="13"/>
        <v>0</v>
      </c>
      <c r="K37" s="38">
        <f t="shared" si="13"/>
        <v>0</v>
      </c>
      <c r="L37" s="94">
        <f t="shared" si="13"/>
        <v>312698531.57990003</v>
      </c>
      <c r="M37" s="72">
        <f>+M38</f>
        <v>8793107030.7144012</v>
      </c>
      <c r="N37" s="20"/>
    </row>
    <row r="38" spans="2:16" x14ac:dyDescent="0.25">
      <c r="B38" s="14" t="s">
        <v>43</v>
      </c>
      <c r="C38" s="21" t="s">
        <v>44</v>
      </c>
      <c r="D38" s="25">
        <v>0</v>
      </c>
      <c r="E38" s="27">
        <v>1907354630.8867002</v>
      </c>
      <c r="F38" s="100">
        <v>0</v>
      </c>
      <c r="G38" s="27">
        <v>3420377715.3860002</v>
      </c>
      <c r="H38" s="95">
        <v>1246537656.2740002</v>
      </c>
      <c r="I38" s="27">
        <v>1906138496.5878</v>
      </c>
      <c r="J38" s="25">
        <v>0</v>
      </c>
      <c r="K38" s="26">
        <v>0</v>
      </c>
      <c r="L38" s="95">
        <v>312698531.57990003</v>
      </c>
      <c r="M38" s="71">
        <f>SUM(D38:L38)</f>
        <v>8793107030.7144012</v>
      </c>
      <c r="N38" s="9"/>
      <c r="P38" s="12"/>
    </row>
    <row r="39" spans="2:16" x14ac:dyDescent="0.25">
      <c r="B39" s="39" t="s">
        <v>45</v>
      </c>
      <c r="C39" s="33"/>
      <c r="D39" s="37">
        <f>+D40</f>
        <v>0</v>
      </c>
      <c r="E39" s="38">
        <f>+E40</f>
        <v>1466984133.8936</v>
      </c>
      <c r="F39" s="96">
        <f>+F40</f>
        <v>0</v>
      </c>
      <c r="G39" s="38">
        <f t="shared" ref="G39:L39" si="14">+G40</f>
        <v>1410561667.2052999</v>
      </c>
      <c r="H39" s="96">
        <f t="shared" si="14"/>
        <v>1410561667.2052999</v>
      </c>
      <c r="I39" s="38">
        <f t="shared" si="14"/>
        <v>1353292863.5169001</v>
      </c>
      <c r="J39" s="37">
        <f t="shared" si="14"/>
        <v>0</v>
      </c>
      <c r="K39" s="38">
        <f t="shared" si="14"/>
        <v>0</v>
      </c>
      <c r="L39" s="96">
        <f t="shared" si="14"/>
        <v>0</v>
      </c>
      <c r="M39" s="72">
        <f>+M40</f>
        <v>5641400331.8211002</v>
      </c>
      <c r="N39" s="9"/>
      <c r="P39" s="12"/>
    </row>
    <row r="40" spans="2:16" x14ac:dyDescent="0.25">
      <c r="B40" s="14" t="s">
        <v>43</v>
      </c>
      <c r="C40" s="21" t="s">
        <v>44</v>
      </c>
      <c r="D40" s="25">
        <v>0</v>
      </c>
      <c r="E40" s="27">
        <v>1466984133.8936</v>
      </c>
      <c r="F40" s="100">
        <v>0</v>
      </c>
      <c r="G40" s="27">
        <v>1410561667.2052999</v>
      </c>
      <c r="H40" s="95">
        <v>1410561667.2052999</v>
      </c>
      <c r="I40" s="27">
        <v>1353292863.5169001</v>
      </c>
      <c r="J40" s="25">
        <v>0</v>
      </c>
      <c r="K40" s="26">
        <v>0</v>
      </c>
      <c r="L40" s="100">
        <v>0</v>
      </c>
      <c r="M40" s="71">
        <f>SUM(D40:L40)</f>
        <v>5641400331.8211002</v>
      </c>
      <c r="N40" s="9"/>
      <c r="P40" s="12"/>
    </row>
    <row r="41" spans="2:16" ht="15" customHeight="1" x14ac:dyDescent="0.25">
      <c r="B41" s="39" t="s">
        <v>46</v>
      </c>
      <c r="C41" s="33" t="s">
        <v>16</v>
      </c>
      <c r="D41" s="37">
        <f>+D42</f>
        <v>0</v>
      </c>
      <c r="E41" s="38">
        <f>+E42</f>
        <v>0</v>
      </c>
      <c r="F41" s="96">
        <f>+F42</f>
        <v>0</v>
      </c>
      <c r="G41" s="38">
        <f t="shared" ref="G41:L43" si="15">+G42</f>
        <v>0</v>
      </c>
      <c r="H41" s="96">
        <f t="shared" si="15"/>
        <v>139634460.23719999</v>
      </c>
      <c r="I41" s="38">
        <f t="shared" si="15"/>
        <v>0</v>
      </c>
      <c r="J41" s="37">
        <f t="shared" si="15"/>
        <v>0</v>
      </c>
      <c r="K41" s="38">
        <f t="shared" si="15"/>
        <v>0</v>
      </c>
      <c r="L41" s="96">
        <f t="shared" si="15"/>
        <v>178874801.25260001</v>
      </c>
      <c r="M41" s="72">
        <f>+M42</f>
        <v>318509261.48979998</v>
      </c>
      <c r="N41" s="7"/>
    </row>
    <row r="42" spans="2:16" ht="17.25" customHeight="1" x14ac:dyDescent="0.25">
      <c r="B42" s="14" t="s">
        <v>47</v>
      </c>
      <c r="C42" s="21" t="s">
        <v>44</v>
      </c>
      <c r="D42" s="25">
        <v>0</v>
      </c>
      <c r="E42" s="26">
        <v>0</v>
      </c>
      <c r="F42" s="100">
        <v>0</v>
      </c>
      <c r="G42" s="26">
        <v>0</v>
      </c>
      <c r="H42" s="95">
        <v>139634460.23719999</v>
      </c>
      <c r="I42" s="26">
        <v>0</v>
      </c>
      <c r="J42" s="25">
        <v>0</v>
      </c>
      <c r="K42" s="26">
        <v>0</v>
      </c>
      <c r="L42" s="95">
        <v>178874801.25260001</v>
      </c>
      <c r="M42" s="74">
        <f>SUM(D42:L42)</f>
        <v>318509261.48979998</v>
      </c>
      <c r="N42" s="9"/>
    </row>
    <row r="43" spans="2:16" ht="15" customHeight="1" x14ac:dyDescent="0.25">
      <c r="B43" s="39" t="s">
        <v>77</v>
      </c>
      <c r="C43" s="33" t="s">
        <v>16</v>
      </c>
      <c r="D43" s="37">
        <f>+D44</f>
        <v>0</v>
      </c>
      <c r="E43" s="38">
        <f>+E44</f>
        <v>0</v>
      </c>
      <c r="F43" s="96">
        <f>+F44</f>
        <v>30139353.8455</v>
      </c>
      <c r="G43" s="38">
        <f t="shared" si="15"/>
        <v>0</v>
      </c>
      <c r="H43" s="96">
        <f t="shared" si="15"/>
        <v>0</v>
      </c>
      <c r="I43" s="38">
        <f t="shared" si="15"/>
        <v>0</v>
      </c>
      <c r="J43" s="37">
        <f t="shared" si="15"/>
        <v>0</v>
      </c>
      <c r="K43" s="38">
        <f t="shared" si="15"/>
        <v>0</v>
      </c>
      <c r="L43" s="96">
        <f t="shared" si="15"/>
        <v>0</v>
      </c>
      <c r="M43" s="72">
        <f>+M44</f>
        <v>30139353.8455</v>
      </c>
      <c r="N43" s="7"/>
    </row>
    <row r="44" spans="2:16" ht="17.25" customHeight="1" x14ac:dyDescent="0.25">
      <c r="B44" s="14" t="s">
        <v>47</v>
      </c>
      <c r="C44" s="21" t="s">
        <v>44</v>
      </c>
      <c r="D44" s="25">
        <v>0</v>
      </c>
      <c r="E44" s="26">
        <v>0</v>
      </c>
      <c r="F44" s="95">
        <v>30139353.8455</v>
      </c>
      <c r="G44" s="26">
        <v>0</v>
      </c>
      <c r="H44" s="100">
        <v>0</v>
      </c>
      <c r="I44" s="26">
        <v>0</v>
      </c>
      <c r="J44" s="25">
        <v>0</v>
      </c>
      <c r="K44" s="26">
        <v>0</v>
      </c>
      <c r="L44" s="95">
        <v>0</v>
      </c>
      <c r="M44" s="74">
        <f>SUM(D44:L44)</f>
        <v>30139353.8455</v>
      </c>
      <c r="N44" s="9"/>
    </row>
    <row r="45" spans="2:16" ht="15" customHeight="1" x14ac:dyDescent="0.25">
      <c r="B45" s="39" t="s">
        <v>48</v>
      </c>
      <c r="C45" s="33" t="s">
        <v>16</v>
      </c>
      <c r="D45" s="37">
        <f>+D46</f>
        <v>0</v>
      </c>
      <c r="E45" s="38">
        <f>+E46</f>
        <v>0</v>
      </c>
      <c r="F45" s="96">
        <f>+F46</f>
        <v>0</v>
      </c>
      <c r="G45" s="38">
        <f t="shared" ref="G45:L45" si="16">+G46</f>
        <v>1870063290.7009001</v>
      </c>
      <c r="H45" s="96">
        <f t="shared" si="16"/>
        <v>0</v>
      </c>
      <c r="I45" s="38">
        <f t="shared" si="16"/>
        <v>0</v>
      </c>
      <c r="J45" s="37">
        <f t="shared" si="16"/>
        <v>0</v>
      </c>
      <c r="K45" s="38">
        <f t="shared" si="16"/>
        <v>0</v>
      </c>
      <c r="L45" s="96">
        <f t="shared" si="16"/>
        <v>0</v>
      </c>
      <c r="M45" s="72">
        <f>+M46</f>
        <v>1870063290.7009001</v>
      </c>
      <c r="N45" s="7"/>
    </row>
    <row r="46" spans="2:16" ht="17.25" customHeight="1" x14ac:dyDescent="0.25">
      <c r="B46" s="14" t="s">
        <v>47</v>
      </c>
      <c r="C46" s="21" t="s">
        <v>44</v>
      </c>
      <c r="D46" s="25">
        <v>0</v>
      </c>
      <c r="E46" s="26">
        <v>0</v>
      </c>
      <c r="F46" s="100">
        <v>0</v>
      </c>
      <c r="G46" s="27">
        <v>1870063290.7009001</v>
      </c>
      <c r="H46" s="100">
        <v>0</v>
      </c>
      <c r="I46" s="26">
        <v>0</v>
      </c>
      <c r="J46" s="25">
        <v>0</v>
      </c>
      <c r="K46" s="26">
        <v>0</v>
      </c>
      <c r="L46" s="100">
        <v>0</v>
      </c>
      <c r="M46" s="74">
        <f>SUM(D46:L46)</f>
        <v>1870063290.7009001</v>
      </c>
      <c r="N46" s="7"/>
    </row>
    <row r="47" spans="2:16" ht="15" customHeight="1" x14ac:dyDescent="0.25">
      <c r="B47" s="39" t="s">
        <v>49</v>
      </c>
      <c r="C47" s="33" t="s">
        <v>16</v>
      </c>
      <c r="D47" s="25">
        <f>+D48</f>
        <v>0</v>
      </c>
      <c r="E47" s="38">
        <f>+E48</f>
        <v>735320291.55239999</v>
      </c>
      <c r="F47" s="100">
        <f>+F48</f>
        <v>0</v>
      </c>
      <c r="G47" s="38">
        <f t="shared" ref="G47:L47" si="17">+G48</f>
        <v>2119345716.7560999</v>
      </c>
      <c r="H47" s="96">
        <f t="shared" si="17"/>
        <v>0</v>
      </c>
      <c r="I47" s="38">
        <f t="shared" si="17"/>
        <v>0</v>
      </c>
      <c r="J47" s="37">
        <f t="shared" si="17"/>
        <v>0</v>
      </c>
      <c r="K47" s="38">
        <f t="shared" si="17"/>
        <v>0</v>
      </c>
      <c r="L47" s="96">
        <f t="shared" si="17"/>
        <v>0</v>
      </c>
      <c r="M47" s="72">
        <f>+M48</f>
        <v>2854666008.3084998</v>
      </c>
      <c r="N47" s="7"/>
    </row>
    <row r="48" spans="2:16" ht="17.25" customHeight="1" x14ac:dyDescent="0.25">
      <c r="B48" s="14" t="s">
        <v>47</v>
      </c>
      <c r="C48" s="21" t="s">
        <v>44</v>
      </c>
      <c r="D48" s="25">
        <v>0</v>
      </c>
      <c r="E48" s="27">
        <v>735320291.55239999</v>
      </c>
      <c r="F48" s="100">
        <v>0</v>
      </c>
      <c r="G48" s="27">
        <v>2119345716.7560999</v>
      </c>
      <c r="H48" s="100">
        <v>0</v>
      </c>
      <c r="I48" s="61">
        <v>0</v>
      </c>
      <c r="J48" s="25">
        <v>0</v>
      </c>
      <c r="K48" s="102">
        <v>0</v>
      </c>
      <c r="L48" s="100">
        <v>0</v>
      </c>
      <c r="M48" s="74">
        <f>SUM(D48:L48)</f>
        <v>2854666008.3084998</v>
      </c>
      <c r="N48" s="7"/>
    </row>
    <row r="49" spans="2:14" ht="17.25" customHeight="1" x14ac:dyDescent="0.25">
      <c r="B49" s="39" t="s">
        <v>92</v>
      </c>
      <c r="C49" s="33"/>
      <c r="D49" s="25">
        <v>0</v>
      </c>
      <c r="E49" s="38">
        <v>0</v>
      </c>
      <c r="F49" s="96">
        <f>+F50</f>
        <v>37555282.643799998</v>
      </c>
      <c r="G49" s="27">
        <v>0</v>
      </c>
      <c r="H49" s="100">
        <v>0</v>
      </c>
      <c r="I49" s="61">
        <v>0</v>
      </c>
      <c r="J49" s="25">
        <v>0</v>
      </c>
      <c r="K49" s="102">
        <v>0</v>
      </c>
      <c r="L49" s="100">
        <v>0</v>
      </c>
      <c r="M49" s="83">
        <f t="shared" ref="M49:M50" si="18">SUM(D49:L49)</f>
        <v>37555282.643799998</v>
      </c>
      <c r="N49" s="7"/>
    </row>
    <row r="50" spans="2:14" ht="17.25" customHeight="1" x14ac:dyDescent="0.25">
      <c r="B50" s="14" t="s">
        <v>47</v>
      </c>
      <c r="C50" s="68" t="s">
        <v>44</v>
      </c>
      <c r="D50" s="25">
        <v>0</v>
      </c>
      <c r="E50" s="38">
        <v>0</v>
      </c>
      <c r="F50" s="97">
        <v>37555282.643799998</v>
      </c>
      <c r="G50" s="27">
        <v>0</v>
      </c>
      <c r="H50" s="101">
        <v>0</v>
      </c>
      <c r="I50" s="61">
        <v>0</v>
      </c>
      <c r="J50" s="25">
        <v>0</v>
      </c>
      <c r="K50" s="102">
        <v>0</v>
      </c>
      <c r="L50" s="101">
        <v>0</v>
      </c>
      <c r="M50" s="74">
        <f t="shared" si="18"/>
        <v>37555282.643799998</v>
      </c>
      <c r="N50" s="7"/>
    </row>
    <row r="51" spans="2:14" x14ac:dyDescent="0.25">
      <c r="B51" s="115" t="s">
        <v>50</v>
      </c>
      <c r="C51" s="128"/>
      <c r="D51" s="29">
        <f>+D7+D10+D29+D36</f>
        <v>48728369.203100011</v>
      </c>
      <c r="E51" s="29">
        <f>+E7+E10+E29+E36</f>
        <v>44708557486.204216</v>
      </c>
      <c r="F51" s="92">
        <f>+F7+F10+F29+F36</f>
        <v>183852069.17110002</v>
      </c>
      <c r="G51" s="31">
        <f t="shared" ref="G51:L51" si="19">+G7+G10+G29+G36</f>
        <v>57704673299.086433</v>
      </c>
      <c r="H51" s="92">
        <f t="shared" si="19"/>
        <v>26964094557.322098</v>
      </c>
      <c r="I51" s="31">
        <f t="shared" si="19"/>
        <v>41253146445.771439</v>
      </c>
      <c r="J51" s="29">
        <f t="shared" si="19"/>
        <v>950640626.8779</v>
      </c>
      <c r="K51" s="31">
        <f t="shared" si="19"/>
        <v>1900286955.0032997</v>
      </c>
      <c r="L51" s="92">
        <f t="shared" si="19"/>
        <v>9655764365.268301</v>
      </c>
      <c r="M51" s="23">
        <f>+M36+M29+M10+M7</f>
        <v>183369744173.90787</v>
      </c>
      <c r="N51" s="117">
        <f>+M51/M52</f>
        <v>0.25286621884849764</v>
      </c>
    </row>
    <row r="52" spans="2:14" ht="15" customHeight="1" x14ac:dyDescent="0.25">
      <c r="B52" s="115" t="s">
        <v>51</v>
      </c>
      <c r="C52" s="128"/>
      <c r="D52" s="84">
        <v>6305256253.9200001</v>
      </c>
      <c r="E52" s="29">
        <v>150394137507.37555</v>
      </c>
      <c r="F52" s="29">
        <v>2923028705.4299998</v>
      </c>
      <c r="G52" s="29">
        <v>224156525968.07999</v>
      </c>
      <c r="H52" s="29">
        <v>111007334482.52</v>
      </c>
      <c r="I52" s="29">
        <v>138245273169.64001</v>
      </c>
      <c r="J52" s="29">
        <v>23835811067.389999</v>
      </c>
      <c r="K52" s="29">
        <v>17081713774</v>
      </c>
      <c r="L52" s="29">
        <v>45044133354.949997</v>
      </c>
      <c r="M52" s="29">
        <v>725165049760.05542</v>
      </c>
      <c r="N52" s="118"/>
    </row>
    <row r="53" spans="2:14" ht="15.75" customHeight="1" x14ac:dyDescent="0.25">
      <c r="B53" s="115" t="s">
        <v>52</v>
      </c>
      <c r="C53" s="128"/>
      <c r="D53" s="88">
        <f>+D51/D52</f>
        <v>7.7282139283086889E-3</v>
      </c>
      <c r="E53" s="88">
        <f>+E51/E52</f>
        <v>0.29727593260749041</v>
      </c>
      <c r="F53" s="88">
        <f>+F51/F52</f>
        <v>6.2897798037208796E-2</v>
      </c>
      <c r="G53" s="88">
        <f t="shared" ref="G53:L53" si="20">+G51/G52</f>
        <v>0.25743026240201283</v>
      </c>
      <c r="H53" s="88">
        <f t="shared" si="20"/>
        <v>0.24290372057864387</v>
      </c>
      <c r="I53" s="88">
        <f t="shared" si="20"/>
        <v>0.29840547528268779</v>
      </c>
      <c r="J53" s="88">
        <f t="shared" si="20"/>
        <v>3.9882873051401237E-2</v>
      </c>
      <c r="K53" s="88">
        <f t="shared" si="20"/>
        <v>0.11124685614951106</v>
      </c>
      <c r="L53" s="88">
        <f t="shared" si="20"/>
        <v>0.21436230749918975</v>
      </c>
      <c r="M53" s="137" t="s">
        <v>53</v>
      </c>
      <c r="N53" s="138"/>
    </row>
    <row r="54" spans="2:14" x14ac:dyDescent="0.25">
      <c r="B54" s="139" t="s">
        <v>87</v>
      </c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</row>
    <row r="55" spans="2:14" ht="15" customHeight="1" x14ac:dyDescent="0.25">
      <c r="B55" s="130" t="s">
        <v>88</v>
      </c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</row>
    <row r="56" spans="2:14" ht="15.75" x14ac:dyDescent="0.25">
      <c r="B56" s="40" t="s">
        <v>56</v>
      </c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</row>
    <row r="57" spans="2:14" x14ac:dyDescent="0.25">
      <c r="B57" s="41"/>
      <c r="C57" s="41"/>
      <c r="D57" s="41"/>
      <c r="E57" s="66"/>
      <c r="F57" s="66"/>
      <c r="G57" s="41"/>
      <c r="H57" s="41"/>
      <c r="I57" s="41"/>
      <c r="J57" s="81"/>
      <c r="K57" s="41"/>
      <c r="L57" s="41"/>
      <c r="M57" s="42"/>
      <c r="N57" s="41"/>
    </row>
    <row r="58" spans="2:14" x14ac:dyDescent="0.25">
      <c r="M58" s="79"/>
    </row>
    <row r="59" spans="2:14" x14ac:dyDescent="0.25">
      <c r="M59" s="80"/>
    </row>
  </sheetData>
  <mergeCells count="22">
    <mergeCell ref="B53:C53"/>
    <mergeCell ref="M53:N53"/>
    <mergeCell ref="B54:N54"/>
    <mergeCell ref="B55:N55"/>
    <mergeCell ref="I5:I6"/>
    <mergeCell ref="J5:J6"/>
    <mergeCell ref="K5:K6"/>
    <mergeCell ref="L5:L6"/>
    <mergeCell ref="M5:N5"/>
    <mergeCell ref="B51:C51"/>
    <mergeCell ref="N51:N52"/>
    <mergeCell ref="B52:C52"/>
    <mergeCell ref="B1:N1"/>
    <mergeCell ref="B2:N2"/>
    <mergeCell ref="B3:N3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9"/>
  <sheetViews>
    <sheetView showGridLines="0" tabSelected="1" topLeftCell="B1" zoomScaleNormal="100" workbookViewId="0">
      <pane xSplit="2" ySplit="4" topLeftCell="D13" activePane="bottomRight" state="frozen"/>
      <selection pane="topRight" activeCell="D1" sqref="D1"/>
      <selection pane="bottomLeft" activeCell="B5" sqref="B5"/>
      <selection pane="bottomRight" activeCell="F22" sqref="F22"/>
    </sheetView>
  </sheetViews>
  <sheetFormatPr baseColWidth="10" defaultColWidth="11.42578125" defaultRowHeight="15" x14ac:dyDescent="0.25"/>
  <cols>
    <col min="1" max="1" width="11.42578125" style="10"/>
    <col min="2" max="2" width="58.140625" style="10" customWidth="1"/>
    <col min="3" max="4" width="16.28515625" style="10" customWidth="1"/>
    <col min="5" max="5" width="18.7109375" style="10" customWidth="1"/>
    <col min="6" max="6" width="18.28515625" style="10" customWidth="1"/>
    <col min="7" max="7" width="19" style="10" customWidth="1"/>
    <col min="8" max="8" width="19.28515625" style="10" customWidth="1"/>
    <col min="9" max="9" width="19" style="10" customWidth="1"/>
    <col min="10" max="10" width="18.28515625" style="10" customWidth="1"/>
    <col min="11" max="12" width="18" style="10" customWidth="1"/>
    <col min="13" max="13" width="21.28515625" style="10" customWidth="1"/>
    <col min="14" max="14" width="13.140625" style="10" customWidth="1"/>
    <col min="15" max="15" width="17.85546875" style="10" bestFit="1" customWidth="1"/>
    <col min="16" max="16" width="45" style="10" bestFit="1" customWidth="1"/>
    <col min="17" max="17" width="21.42578125" style="10" customWidth="1"/>
    <col min="18" max="18" width="17.85546875" style="10" bestFit="1" customWidth="1"/>
    <col min="19" max="16384" width="11.42578125" style="10"/>
  </cols>
  <sheetData>
    <row r="1" spans="2:18" x14ac:dyDescent="0.25"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2:18" x14ac:dyDescent="0.25">
      <c r="B2" s="119" t="s">
        <v>89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2:18" x14ac:dyDescent="0.25">
      <c r="B3" s="119" t="s">
        <v>2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2: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8" x14ac:dyDescent="0.25">
      <c r="B5" s="120" t="s">
        <v>3</v>
      </c>
      <c r="C5" s="121" t="s">
        <v>4</v>
      </c>
      <c r="D5" s="124" t="s">
        <v>75</v>
      </c>
      <c r="E5" s="124" t="s">
        <v>5</v>
      </c>
      <c r="F5" s="124" t="s">
        <v>76</v>
      </c>
      <c r="G5" s="133" t="s">
        <v>6</v>
      </c>
      <c r="H5" s="124" t="s">
        <v>7</v>
      </c>
      <c r="I5" s="135" t="s">
        <v>8</v>
      </c>
      <c r="J5" s="124" t="s">
        <v>9</v>
      </c>
      <c r="K5" s="124" t="s">
        <v>10</v>
      </c>
      <c r="L5" s="124" t="s">
        <v>11</v>
      </c>
      <c r="M5" s="122" t="s">
        <v>12</v>
      </c>
      <c r="N5" s="123"/>
    </row>
    <row r="6" spans="2:18" ht="33" customHeight="1" x14ac:dyDescent="0.25">
      <c r="B6" s="120"/>
      <c r="C6" s="121"/>
      <c r="D6" s="125"/>
      <c r="E6" s="125"/>
      <c r="F6" s="125"/>
      <c r="G6" s="134"/>
      <c r="H6" s="125"/>
      <c r="I6" s="136"/>
      <c r="J6" s="125"/>
      <c r="K6" s="125"/>
      <c r="L6" s="125"/>
      <c r="M6" s="24" t="s">
        <v>13</v>
      </c>
      <c r="N6" s="87" t="s">
        <v>14</v>
      </c>
    </row>
    <row r="7" spans="2:18" x14ac:dyDescent="0.25">
      <c r="B7" s="13" t="s">
        <v>15</v>
      </c>
      <c r="C7" s="22" t="s">
        <v>16</v>
      </c>
      <c r="D7" s="29">
        <f t="shared" ref="D7:M7" si="0">D8</f>
        <v>136965847.3193</v>
      </c>
      <c r="E7" s="31">
        <f t="shared" si="0"/>
        <v>35001599885.36129</v>
      </c>
      <c r="F7" s="29">
        <f t="shared" si="0"/>
        <v>0</v>
      </c>
      <c r="G7" s="30">
        <f t="shared" si="0"/>
        <v>48990332055.5961</v>
      </c>
      <c r="H7" s="29">
        <f t="shared" si="0"/>
        <v>20586944101.009186</v>
      </c>
      <c r="I7" s="106">
        <f t="shared" si="0"/>
        <v>31244796713.426582</v>
      </c>
      <c r="J7" s="98">
        <f t="shared" si="0"/>
        <v>617165992.93480003</v>
      </c>
      <c r="K7" s="106">
        <f t="shared" si="0"/>
        <v>1327185065.6522999</v>
      </c>
      <c r="L7" s="98">
        <f t="shared" si="0"/>
        <v>6335041514.8906002</v>
      </c>
      <c r="M7" s="107">
        <f t="shared" si="0"/>
        <v>144240031176.19016</v>
      </c>
      <c r="N7" s="111">
        <f>+M7/$M$51</f>
        <v>0.75997579118820346</v>
      </c>
      <c r="Q7" s="11"/>
      <c r="R7" s="11"/>
    </row>
    <row r="8" spans="2:18" x14ac:dyDescent="0.25">
      <c r="B8" s="32" t="s">
        <v>17</v>
      </c>
      <c r="C8" s="67" t="s">
        <v>16</v>
      </c>
      <c r="D8" s="34">
        <f t="shared" ref="D8:L8" si="1">+D9</f>
        <v>136965847.3193</v>
      </c>
      <c r="E8" s="35">
        <f t="shared" si="1"/>
        <v>35001599885.36129</v>
      </c>
      <c r="F8" s="34">
        <f t="shared" si="1"/>
        <v>0</v>
      </c>
      <c r="G8" s="35">
        <f t="shared" si="1"/>
        <v>48990332055.5961</v>
      </c>
      <c r="H8" s="34">
        <f t="shared" si="1"/>
        <v>20586944101.009186</v>
      </c>
      <c r="I8" s="108">
        <f t="shared" si="1"/>
        <v>31244796713.426582</v>
      </c>
      <c r="J8" s="34">
        <f t="shared" si="1"/>
        <v>617165992.93480003</v>
      </c>
      <c r="K8" s="108">
        <f t="shared" si="1"/>
        <v>1327185065.6522999</v>
      </c>
      <c r="L8" s="34">
        <f t="shared" si="1"/>
        <v>6335041514.8906002</v>
      </c>
      <c r="M8" s="50">
        <f>+M9</f>
        <v>144240031176.19016</v>
      </c>
      <c r="N8" s="111"/>
      <c r="Q8" s="11"/>
      <c r="R8" s="11"/>
    </row>
    <row r="9" spans="2:18" x14ac:dyDescent="0.25">
      <c r="B9" s="114" t="s">
        <v>18</v>
      </c>
      <c r="C9" s="113" t="s">
        <v>19</v>
      </c>
      <c r="D9" s="65">
        <v>136965847.3193</v>
      </c>
      <c r="E9" s="77">
        <v>35001599885.36129</v>
      </c>
      <c r="F9" s="49">
        <v>0</v>
      </c>
      <c r="G9" s="77">
        <v>48990332055.5961</v>
      </c>
      <c r="H9" s="48">
        <v>20586944101.009186</v>
      </c>
      <c r="I9" s="77">
        <v>31244796713.426582</v>
      </c>
      <c r="J9" s="48">
        <v>617165992.93480003</v>
      </c>
      <c r="K9" s="77">
        <v>1327185065.6522999</v>
      </c>
      <c r="L9" s="48">
        <v>6335041514.8906002</v>
      </c>
      <c r="M9" s="49">
        <f>SUM(D9:L9)</f>
        <v>144240031176.19016</v>
      </c>
      <c r="N9" s="47"/>
      <c r="Q9" s="11"/>
      <c r="R9" s="11"/>
    </row>
    <row r="10" spans="2:18" x14ac:dyDescent="0.25">
      <c r="B10" s="6" t="s">
        <v>20</v>
      </c>
      <c r="C10" s="22" t="s">
        <v>16</v>
      </c>
      <c r="D10" s="29">
        <f t="shared" ref="D10:G10" si="2">+D11+D13+D15+D17+D19+D21</f>
        <v>0</v>
      </c>
      <c r="E10" s="31">
        <f t="shared" si="2"/>
        <v>640072281.72390008</v>
      </c>
      <c r="F10" s="29">
        <f t="shared" si="2"/>
        <v>116034219.98230001</v>
      </c>
      <c r="G10" s="31">
        <f t="shared" si="2"/>
        <v>419891314.73139995</v>
      </c>
      <c r="H10" s="29">
        <f>+H11+H13+H15+H17+H19+H21</f>
        <v>2532274585.1518002</v>
      </c>
      <c r="I10" s="30">
        <f>+I11+I13+I15+I17+I19+I21</f>
        <v>3468499758.0509</v>
      </c>
      <c r="J10" s="92">
        <f>+J11+J13+J15+J17+J19+J21</f>
        <v>27165627.768600002</v>
      </c>
      <c r="K10" s="30">
        <f>+K11+K13+K15+K17+K19+K21</f>
        <v>93860309.343299985</v>
      </c>
      <c r="L10" s="92">
        <f>+L11+L13+L15+L17+L19+L21</f>
        <v>1906555390.8949001</v>
      </c>
      <c r="M10" s="93">
        <f>M11+M13+M15+M17+M19+M21</f>
        <v>9204353487.6471004</v>
      </c>
      <c r="N10" s="112">
        <f>+M10/$M$51</f>
        <v>4.8496147477990775E-2</v>
      </c>
      <c r="O10" s="57"/>
      <c r="P10" s="18"/>
      <c r="Q10" s="11"/>
      <c r="R10" s="11"/>
    </row>
    <row r="11" spans="2:18" s="58" customFormat="1" x14ac:dyDescent="0.25">
      <c r="B11" s="36" t="s">
        <v>21</v>
      </c>
      <c r="C11" s="33" t="s">
        <v>16</v>
      </c>
      <c r="D11" s="37">
        <f>+D12</f>
        <v>0</v>
      </c>
      <c r="E11" s="38">
        <f>+E12</f>
        <v>0</v>
      </c>
      <c r="F11" s="37">
        <f>+F12</f>
        <v>0</v>
      </c>
      <c r="G11" s="38">
        <f t="shared" ref="G11:L11" si="3">+G12</f>
        <v>0</v>
      </c>
      <c r="H11" s="37">
        <f t="shared" si="3"/>
        <v>0</v>
      </c>
      <c r="I11" s="35">
        <f t="shared" si="3"/>
        <v>1030465181.3491999</v>
      </c>
      <c r="J11" s="34">
        <f t="shared" si="3"/>
        <v>0</v>
      </c>
      <c r="K11" s="35">
        <f t="shared" si="3"/>
        <v>0</v>
      </c>
      <c r="L11" s="37">
        <f t="shared" si="3"/>
        <v>0</v>
      </c>
      <c r="M11" s="72">
        <f>+M12</f>
        <v>1030465181.3491999</v>
      </c>
      <c r="N11" s="9"/>
      <c r="Q11" s="59"/>
      <c r="R11" s="59"/>
    </row>
    <row r="12" spans="2:18" x14ac:dyDescent="0.25">
      <c r="B12" s="14" t="s">
        <v>22</v>
      </c>
      <c r="C12" s="21" t="s">
        <v>23</v>
      </c>
      <c r="D12" s="25">
        <v>0</v>
      </c>
      <c r="E12" s="26"/>
      <c r="F12" s="25">
        <v>0</v>
      </c>
      <c r="G12" s="26">
        <v>0</v>
      </c>
      <c r="H12" s="25">
        <v>0</v>
      </c>
      <c r="I12" s="27">
        <v>1030465181.3491999</v>
      </c>
      <c r="J12" s="25">
        <v>0</v>
      </c>
      <c r="K12" s="26">
        <v>0</v>
      </c>
      <c r="L12" s="25">
        <v>0</v>
      </c>
      <c r="M12" s="61">
        <f>SUM(D12:L12)</f>
        <v>1030465181.3491999</v>
      </c>
      <c r="N12" s="9"/>
      <c r="Q12" s="11"/>
      <c r="R12" s="11"/>
    </row>
    <row r="13" spans="2:18" x14ac:dyDescent="0.25">
      <c r="B13" s="36" t="s">
        <v>24</v>
      </c>
      <c r="C13" s="33" t="s">
        <v>16</v>
      </c>
      <c r="D13" s="37">
        <f>+D14</f>
        <v>0</v>
      </c>
      <c r="E13" s="38">
        <f>+E14</f>
        <v>0</v>
      </c>
      <c r="F13" s="37">
        <f>+F14</f>
        <v>0</v>
      </c>
      <c r="G13" s="38">
        <f>+G14</f>
        <v>0</v>
      </c>
      <c r="H13" s="37">
        <f t="shared" ref="H13:L13" si="4">+H14</f>
        <v>0</v>
      </c>
      <c r="I13" s="38">
        <f t="shared" si="4"/>
        <v>0</v>
      </c>
      <c r="J13" s="37">
        <f t="shared" si="4"/>
        <v>0</v>
      </c>
      <c r="K13" s="38">
        <f t="shared" si="4"/>
        <v>0</v>
      </c>
      <c r="L13" s="37">
        <f t="shared" si="4"/>
        <v>0</v>
      </c>
      <c r="M13" s="72">
        <f>+M14</f>
        <v>0</v>
      </c>
      <c r="N13" s="9"/>
      <c r="Q13" s="11"/>
      <c r="R13" s="11"/>
    </row>
    <row r="14" spans="2:18" x14ac:dyDescent="0.25">
      <c r="B14" s="14" t="s">
        <v>22</v>
      </c>
      <c r="C14" s="21" t="s">
        <v>25</v>
      </c>
      <c r="D14" s="25">
        <v>0</v>
      </c>
      <c r="E14" s="26"/>
      <c r="F14" s="25">
        <v>0</v>
      </c>
      <c r="G14" s="26">
        <v>0</v>
      </c>
      <c r="H14" s="25">
        <v>0</v>
      </c>
      <c r="I14" s="26">
        <v>0</v>
      </c>
      <c r="J14" s="25">
        <v>0</v>
      </c>
      <c r="K14" s="26"/>
      <c r="L14" s="25">
        <v>0</v>
      </c>
      <c r="M14" s="73">
        <f>SUM(D14:L14)</f>
        <v>0</v>
      </c>
      <c r="N14" s="9"/>
      <c r="Q14" s="11"/>
      <c r="R14" s="11"/>
    </row>
    <row r="15" spans="2:18" x14ac:dyDescent="0.25">
      <c r="B15" s="36" t="s">
        <v>26</v>
      </c>
      <c r="C15" s="33" t="s">
        <v>16</v>
      </c>
      <c r="D15" s="37">
        <f>+D16</f>
        <v>0</v>
      </c>
      <c r="E15" s="38">
        <f>+E16</f>
        <v>640072281.72390008</v>
      </c>
      <c r="F15" s="37">
        <f>+F16</f>
        <v>0</v>
      </c>
      <c r="G15" s="99">
        <f t="shared" ref="G15:K15" si="5">+G16</f>
        <v>403776541.12119997</v>
      </c>
      <c r="H15" s="63">
        <f t="shared" si="5"/>
        <v>1481024177.9721999</v>
      </c>
      <c r="I15" s="38">
        <f t="shared" si="5"/>
        <v>2438034576.7017002</v>
      </c>
      <c r="J15" s="37">
        <f>J16</f>
        <v>0</v>
      </c>
      <c r="K15" s="38">
        <f t="shared" si="5"/>
        <v>66237255.171399996</v>
      </c>
      <c r="L15" s="37">
        <f>L16</f>
        <v>774403026.8138001</v>
      </c>
      <c r="M15" s="72">
        <f>+M16</f>
        <v>5803547859.5042</v>
      </c>
      <c r="N15" s="7"/>
      <c r="Q15" s="11"/>
      <c r="R15" s="11"/>
    </row>
    <row r="16" spans="2:18" x14ac:dyDescent="0.25">
      <c r="B16" s="14" t="s">
        <v>22</v>
      </c>
      <c r="C16" s="21" t="s">
        <v>23</v>
      </c>
      <c r="D16" s="25">
        <v>0</v>
      </c>
      <c r="E16" s="27">
        <v>640072281.72390008</v>
      </c>
      <c r="F16" s="25">
        <v>0</v>
      </c>
      <c r="G16" s="89">
        <v>403776541.12119997</v>
      </c>
      <c r="H16" s="89">
        <v>1481024177.9721999</v>
      </c>
      <c r="I16" s="89">
        <v>2438034576.7017002</v>
      </c>
      <c r="J16" s="89"/>
      <c r="K16" s="27">
        <v>66237255.171399996</v>
      </c>
      <c r="L16" s="28">
        <v>774403026.8138001</v>
      </c>
      <c r="M16" s="71">
        <f>SUM(D16:L16)</f>
        <v>5803547859.5042</v>
      </c>
      <c r="N16" s="9"/>
      <c r="Q16" s="11"/>
      <c r="R16" s="11"/>
    </row>
    <row r="17" spans="2:18" x14ac:dyDescent="0.25">
      <c r="B17" s="36" t="s">
        <v>32</v>
      </c>
      <c r="C17" s="33" t="s">
        <v>16</v>
      </c>
      <c r="D17" s="37">
        <f>+D18</f>
        <v>0</v>
      </c>
      <c r="E17" s="38">
        <f>+E18</f>
        <v>0</v>
      </c>
      <c r="F17" s="37">
        <f>+F18</f>
        <v>0</v>
      </c>
      <c r="G17" s="99">
        <f t="shared" ref="G17:L17" si="6">+G18</f>
        <v>0</v>
      </c>
      <c r="H17" s="63">
        <f t="shared" si="6"/>
        <v>0</v>
      </c>
      <c r="I17" s="38">
        <f t="shared" si="6"/>
        <v>0</v>
      </c>
      <c r="J17" s="37">
        <f t="shared" si="6"/>
        <v>0</v>
      </c>
      <c r="K17" s="38">
        <f t="shared" si="6"/>
        <v>0</v>
      </c>
      <c r="L17" s="37">
        <f t="shared" si="6"/>
        <v>0</v>
      </c>
      <c r="M17" s="72">
        <f>+M18</f>
        <v>0</v>
      </c>
      <c r="N17" s="7"/>
    </row>
    <row r="18" spans="2:18" x14ac:dyDescent="0.25">
      <c r="B18" s="14" t="s">
        <v>22</v>
      </c>
      <c r="C18" s="21" t="s">
        <v>25</v>
      </c>
      <c r="D18" s="25">
        <v>0</v>
      </c>
      <c r="E18" s="25">
        <v>0</v>
      </c>
      <c r="F18" s="25">
        <v>0</v>
      </c>
      <c r="G18" s="90">
        <v>0</v>
      </c>
      <c r="H18" s="61">
        <v>0</v>
      </c>
      <c r="I18" s="26">
        <v>0</v>
      </c>
      <c r="J18" s="25">
        <v>0</v>
      </c>
      <c r="K18" s="26">
        <v>0</v>
      </c>
      <c r="L18" s="25">
        <v>0</v>
      </c>
      <c r="M18" s="61">
        <f>+SUM(D18:L18)</f>
        <v>0</v>
      </c>
      <c r="N18" s="9"/>
    </row>
    <row r="19" spans="2:18" x14ac:dyDescent="0.25">
      <c r="B19" s="36" t="s">
        <v>28</v>
      </c>
      <c r="C19" s="33" t="s">
        <v>16</v>
      </c>
      <c r="D19" s="37">
        <f>+D20</f>
        <v>0</v>
      </c>
      <c r="E19" s="38">
        <f>+E20</f>
        <v>0</v>
      </c>
      <c r="F19" s="37">
        <f>+F20</f>
        <v>0</v>
      </c>
      <c r="G19" s="99">
        <f t="shared" ref="G19:L19" si="7">+G20</f>
        <v>16114773.610199999</v>
      </c>
      <c r="H19" s="63">
        <f t="shared" si="7"/>
        <v>1051250407.1796</v>
      </c>
      <c r="I19" s="38">
        <f t="shared" si="7"/>
        <v>0</v>
      </c>
      <c r="J19" s="37">
        <f t="shared" si="7"/>
        <v>0</v>
      </c>
      <c r="K19" s="38">
        <f t="shared" si="7"/>
        <v>27623054.171899997</v>
      </c>
      <c r="L19" s="37">
        <f t="shared" si="7"/>
        <v>1132152364.0811</v>
      </c>
      <c r="M19" s="72">
        <f>+M20</f>
        <v>2227140599.0427999</v>
      </c>
      <c r="N19" s="7"/>
      <c r="R19" s="11"/>
    </row>
    <row r="20" spans="2:18" x14ac:dyDescent="0.25">
      <c r="B20" s="14" t="s">
        <v>22</v>
      </c>
      <c r="C20" s="21" t="s">
        <v>23</v>
      </c>
      <c r="D20" s="25">
        <v>0</v>
      </c>
      <c r="E20" s="27"/>
      <c r="F20" s="25">
        <v>0</v>
      </c>
      <c r="G20" s="89">
        <v>16114773.610199999</v>
      </c>
      <c r="H20" s="89">
        <v>1051250407.1796</v>
      </c>
      <c r="I20" s="90">
        <v>0</v>
      </c>
      <c r="J20" s="89"/>
      <c r="K20" s="27">
        <v>27623054.171899997</v>
      </c>
      <c r="L20" s="25">
        <v>1132152364.0811</v>
      </c>
      <c r="M20" s="71">
        <f>SUM(D20:L20)</f>
        <v>2227140599.0427999</v>
      </c>
      <c r="N20" s="9"/>
      <c r="O20" s="18"/>
    </row>
    <row r="21" spans="2:18" x14ac:dyDescent="0.25">
      <c r="B21" s="36" t="s">
        <v>67</v>
      </c>
      <c r="C21" s="33" t="s">
        <v>16</v>
      </c>
      <c r="D21" s="37">
        <v>0</v>
      </c>
      <c r="E21" s="38">
        <f>E22</f>
        <v>0</v>
      </c>
      <c r="F21" s="37">
        <f>+F22</f>
        <v>116034219.98230001</v>
      </c>
      <c r="G21" s="99">
        <v>0</v>
      </c>
      <c r="H21" s="63">
        <v>0</v>
      </c>
      <c r="I21" s="38">
        <v>0</v>
      </c>
      <c r="J21" s="37">
        <f>+J22</f>
        <v>27165627.768600002</v>
      </c>
      <c r="K21" s="38">
        <v>0</v>
      </c>
      <c r="L21" s="37">
        <v>0</v>
      </c>
      <c r="M21" s="72">
        <f>+M22</f>
        <v>143199847.75090003</v>
      </c>
      <c r="N21" s="7"/>
      <c r="P21" s="18"/>
    </row>
    <row r="22" spans="2:18" x14ac:dyDescent="0.25">
      <c r="B22" s="14" t="s">
        <v>22</v>
      </c>
      <c r="C22" s="21" t="s">
        <v>23</v>
      </c>
      <c r="D22" s="25">
        <v>0</v>
      </c>
      <c r="E22" s="28"/>
      <c r="F22" s="89">
        <v>116034219.98230001</v>
      </c>
      <c r="G22" s="90">
        <v>0</v>
      </c>
      <c r="H22" s="61">
        <v>0</v>
      </c>
      <c r="I22" s="90">
        <v>0</v>
      </c>
      <c r="J22" s="27">
        <v>27165627.768600002</v>
      </c>
      <c r="K22" s="26">
        <v>0</v>
      </c>
      <c r="L22" s="25">
        <v>0</v>
      </c>
      <c r="M22" s="71">
        <f>+SUM(D22:L22)</f>
        <v>143199847.75090003</v>
      </c>
      <c r="N22" s="9"/>
    </row>
    <row r="23" spans="2:18" ht="15" hidden="1" customHeight="1" x14ac:dyDescent="0.25">
      <c r="B23" s="16" t="s">
        <v>30</v>
      </c>
      <c r="C23" s="21" t="s">
        <v>16</v>
      </c>
      <c r="D23" s="7"/>
      <c r="E23" s="26"/>
      <c r="F23" s="25"/>
      <c r="G23" s="26"/>
      <c r="H23" s="25"/>
      <c r="I23" s="26"/>
      <c r="J23" s="25"/>
      <c r="K23" s="26"/>
      <c r="L23" s="25"/>
      <c r="M23" s="72">
        <f>+M24</f>
        <v>0</v>
      </c>
      <c r="N23" s="7"/>
      <c r="P23" s="18"/>
    </row>
    <row r="24" spans="2:18" ht="15" hidden="1" customHeight="1" x14ac:dyDescent="0.25">
      <c r="B24" s="14" t="s">
        <v>22</v>
      </c>
      <c r="C24" s="21" t="s">
        <v>23</v>
      </c>
      <c r="D24" s="7"/>
      <c r="E24" s="26"/>
      <c r="F24" s="25"/>
      <c r="G24" s="26"/>
      <c r="H24" s="25"/>
      <c r="I24" s="26"/>
      <c r="J24" s="25"/>
      <c r="K24" s="26"/>
      <c r="L24" s="25"/>
      <c r="M24" s="73"/>
      <c r="N24" s="9"/>
    </row>
    <row r="25" spans="2:18" ht="15" hidden="1" customHeight="1" x14ac:dyDescent="0.25">
      <c r="B25" s="15" t="s">
        <v>31</v>
      </c>
      <c r="C25" s="21" t="s">
        <v>16</v>
      </c>
      <c r="D25" s="7"/>
      <c r="E25" s="26"/>
      <c r="F25" s="25"/>
      <c r="G25" s="26"/>
      <c r="H25" s="25"/>
      <c r="I25" s="26"/>
      <c r="J25" s="25"/>
      <c r="K25" s="26"/>
      <c r="L25" s="25"/>
      <c r="M25" s="72">
        <f>+M26</f>
        <v>0</v>
      </c>
      <c r="N25" s="9"/>
    </row>
    <row r="26" spans="2:18" ht="15" hidden="1" customHeight="1" x14ac:dyDescent="0.25">
      <c r="B26" s="14" t="s">
        <v>22</v>
      </c>
      <c r="C26" s="21" t="s">
        <v>23</v>
      </c>
      <c r="D26" s="7"/>
      <c r="E26" s="26"/>
      <c r="F26" s="25"/>
      <c r="G26" s="26"/>
      <c r="H26" s="25"/>
      <c r="I26" s="26"/>
      <c r="J26" s="25"/>
      <c r="K26" s="26"/>
      <c r="L26" s="25"/>
      <c r="M26" s="71"/>
      <c r="N26" s="9"/>
    </row>
    <row r="27" spans="2:18" ht="15" hidden="1" customHeight="1" x14ac:dyDescent="0.25">
      <c r="B27" s="15" t="s">
        <v>32</v>
      </c>
      <c r="C27" s="21" t="s">
        <v>16</v>
      </c>
      <c r="D27" s="7"/>
      <c r="E27" s="26"/>
      <c r="F27" s="25"/>
      <c r="G27" s="26"/>
      <c r="H27" s="25"/>
      <c r="I27" s="26"/>
      <c r="J27" s="25"/>
      <c r="K27" s="26"/>
      <c r="L27" s="25"/>
      <c r="M27" s="72">
        <f>+M28</f>
        <v>0</v>
      </c>
      <c r="N27" s="7"/>
    </row>
    <row r="28" spans="2:18" ht="15" hidden="1" customHeight="1" x14ac:dyDescent="0.25">
      <c r="B28" s="14" t="s">
        <v>22</v>
      </c>
      <c r="C28" s="21" t="s">
        <v>23</v>
      </c>
      <c r="D28" s="7"/>
      <c r="E28" s="26"/>
      <c r="F28" s="25"/>
      <c r="G28" s="26"/>
      <c r="H28" s="25"/>
      <c r="I28" s="26"/>
      <c r="J28" s="25"/>
      <c r="K28" s="26"/>
      <c r="L28" s="25"/>
      <c r="M28" s="71"/>
      <c r="N28" s="9"/>
    </row>
    <row r="29" spans="2:18" x14ac:dyDescent="0.25">
      <c r="B29" s="6" t="s">
        <v>33</v>
      </c>
      <c r="C29" s="22" t="s">
        <v>16</v>
      </c>
      <c r="D29" s="29">
        <f t="shared" ref="D29:L29" si="8">+D30+D32+D34</f>
        <v>0</v>
      </c>
      <c r="E29" s="31">
        <f t="shared" si="8"/>
        <v>3253954336.5311999</v>
      </c>
      <c r="F29" s="29">
        <f t="shared" si="8"/>
        <v>0</v>
      </c>
      <c r="G29" s="31">
        <f t="shared" si="8"/>
        <v>4436158309.5170994</v>
      </c>
      <c r="H29" s="98">
        <f t="shared" si="8"/>
        <v>3072301460.053299</v>
      </c>
      <c r="I29" s="31">
        <f t="shared" si="8"/>
        <v>3533364548.0030003</v>
      </c>
      <c r="J29" s="98">
        <f t="shared" si="8"/>
        <v>321759557.66039997</v>
      </c>
      <c r="K29" s="31">
        <f t="shared" si="8"/>
        <v>505333257.73820007</v>
      </c>
      <c r="L29" s="98">
        <f t="shared" si="8"/>
        <v>1071060183.9223</v>
      </c>
      <c r="M29" s="23">
        <f>+M30+M34+M32</f>
        <v>16193931653.425499</v>
      </c>
      <c r="N29" s="8">
        <f>+M29/$M$51</f>
        <v>8.532302662723816E-2</v>
      </c>
    </row>
    <row r="30" spans="2:18" x14ac:dyDescent="0.25">
      <c r="B30" s="39" t="s">
        <v>34</v>
      </c>
      <c r="C30" s="33" t="s">
        <v>16</v>
      </c>
      <c r="D30" s="37">
        <f>+D31</f>
        <v>0</v>
      </c>
      <c r="E30" s="38">
        <f>+E31</f>
        <v>524600733.04260015</v>
      </c>
      <c r="F30" s="37">
        <f>+F31</f>
        <v>0</v>
      </c>
      <c r="G30" s="38">
        <f t="shared" ref="G30:L30" si="9">+G31</f>
        <v>1154131378.9579997</v>
      </c>
      <c r="H30" s="94">
        <f t="shared" si="9"/>
        <v>527977824.52789998</v>
      </c>
      <c r="I30" s="35">
        <f>+I31</f>
        <v>1404339038.5783002</v>
      </c>
      <c r="J30" s="94">
        <f>+J31</f>
        <v>13808438.978699999</v>
      </c>
      <c r="K30" s="35">
        <f t="shared" si="9"/>
        <v>98176964.908800006</v>
      </c>
      <c r="L30" s="94">
        <f t="shared" si="9"/>
        <v>190152938.18259999</v>
      </c>
      <c r="M30" s="72">
        <f>+M31</f>
        <v>3913187317.1769004</v>
      </c>
      <c r="N30" s="7"/>
    </row>
    <row r="31" spans="2:18" x14ac:dyDescent="0.25">
      <c r="B31" s="14" t="s">
        <v>35</v>
      </c>
      <c r="C31" s="21" t="s">
        <v>36</v>
      </c>
      <c r="D31" s="25">
        <v>0</v>
      </c>
      <c r="E31" s="27">
        <v>524600733.04260015</v>
      </c>
      <c r="F31" s="25">
        <v>0</v>
      </c>
      <c r="G31" s="27">
        <v>1154131378.9579997</v>
      </c>
      <c r="H31" s="95">
        <v>527977824.52789998</v>
      </c>
      <c r="I31" s="27">
        <v>1404339038.5783002</v>
      </c>
      <c r="J31" s="95">
        <v>13808438.978699999</v>
      </c>
      <c r="K31" s="27">
        <v>98176964.908800006</v>
      </c>
      <c r="L31" s="95">
        <v>190152938.18259999</v>
      </c>
      <c r="M31" s="61">
        <f>SUM(D31:L31)</f>
        <v>3913187317.1769004</v>
      </c>
      <c r="N31" s="9"/>
    </row>
    <row r="32" spans="2:18" x14ac:dyDescent="0.25">
      <c r="B32" s="36" t="s">
        <v>37</v>
      </c>
      <c r="C32" s="33" t="s">
        <v>16</v>
      </c>
      <c r="D32" s="37">
        <f>+D33</f>
        <v>0</v>
      </c>
      <c r="E32" s="38">
        <f>+E33</f>
        <v>2645136033.3401999</v>
      </c>
      <c r="F32" s="37">
        <f>+F33</f>
        <v>0</v>
      </c>
      <c r="G32" s="38">
        <f t="shared" ref="G32:L32" si="10">+G33</f>
        <v>2226520736.7792997</v>
      </c>
      <c r="H32" s="96">
        <f t="shared" si="10"/>
        <v>1393890513.1751993</v>
      </c>
      <c r="I32" s="38">
        <f>+I33</f>
        <v>1857825955.7195997</v>
      </c>
      <c r="J32" s="96">
        <f>+J33</f>
        <v>118424753.7464</v>
      </c>
      <c r="K32" s="38">
        <f t="shared" si="10"/>
        <v>16558732.9804</v>
      </c>
      <c r="L32" s="96">
        <f t="shared" si="10"/>
        <v>488256218.83740002</v>
      </c>
      <c r="M32" s="72">
        <f>+M33</f>
        <v>8746612944.5784988</v>
      </c>
      <c r="N32" s="9"/>
    </row>
    <row r="33" spans="2:16" ht="15" customHeight="1" x14ac:dyDescent="0.25">
      <c r="B33" s="14" t="s">
        <v>35</v>
      </c>
      <c r="C33" s="21" t="s">
        <v>38</v>
      </c>
      <c r="D33" s="25">
        <v>0</v>
      </c>
      <c r="E33" s="27">
        <v>2645136033.3401999</v>
      </c>
      <c r="F33" s="25">
        <v>0</v>
      </c>
      <c r="G33" s="27">
        <v>2226520736.7792997</v>
      </c>
      <c r="H33" s="95">
        <v>1393890513.1751993</v>
      </c>
      <c r="I33" s="27">
        <v>1857825955.7195997</v>
      </c>
      <c r="J33" s="95">
        <v>118424753.7464</v>
      </c>
      <c r="K33" s="27">
        <v>16558732.9804</v>
      </c>
      <c r="L33" s="95">
        <v>488256218.83740002</v>
      </c>
      <c r="M33" s="71">
        <f>SUM(D33:L33)</f>
        <v>8746612944.5784988</v>
      </c>
      <c r="N33" s="9"/>
    </row>
    <row r="34" spans="2:16" x14ac:dyDescent="0.25">
      <c r="B34" s="39" t="s">
        <v>39</v>
      </c>
      <c r="C34" s="33" t="s">
        <v>16</v>
      </c>
      <c r="D34" s="37">
        <f>+D35</f>
        <v>0</v>
      </c>
      <c r="E34" s="38">
        <f>+E35</f>
        <v>84217570.148399994</v>
      </c>
      <c r="F34" s="37">
        <f>+F35</f>
        <v>0</v>
      </c>
      <c r="G34" s="38">
        <f t="shared" ref="G34:L34" si="11">+G35</f>
        <v>1055506193.7797999</v>
      </c>
      <c r="H34" s="96">
        <f t="shared" si="11"/>
        <v>1150433122.3501999</v>
      </c>
      <c r="I34" s="38">
        <f>+I35</f>
        <v>271199553.7051</v>
      </c>
      <c r="J34" s="96">
        <f>+J35</f>
        <v>189526364.93529999</v>
      </c>
      <c r="K34" s="38">
        <f t="shared" si="11"/>
        <v>390597559.84900004</v>
      </c>
      <c r="L34" s="96">
        <f t="shared" si="11"/>
        <v>392651026.9023</v>
      </c>
      <c r="M34" s="72">
        <f>+M35</f>
        <v>3534131391.6700997</v>
      </c>
      <c r="N34" s="7"/>
    </row>
    <row r="35" spans="2:16" x14ac:dyDescent="0.25">
      <c r="B35" s="14" t="s">
        <v>35</v>
      </c>
      <c r="C35" s="21" t="s">
        <v>40</v>
      </c>
      <c r="D35" s="25">
        <v>0</v>
      </c>
      <c r="E35" s="27">
        <v>84217570.148399994</v>
      </c>
      <c r="F35" s="25">
        <v>0</v>
      </c>
      <c r="G35" s="27">
        <v>1055506193.7797999</v>
      </c>
      <c r="H35" s="97">
        <v>1150433122.3501999</v>
      </c>
      <c r="I35" s="27">
        <v>271199553.7051</v>
      </c>
      <c r="J35" s="97">
        <v>189526364.93529999</v>
      </c>
      <c r="K35" s="27">
        <v>390597559.84900004</v>
      </c>
      <c r="L35" s="97">
        <v>392651026.9023</v>
      </c>
      <c r="M35" s="71">
        <f>SUM(D35:L35)</f>
        <v>3534131391.6700997</v>
      </c>
      <c r="N35" s="9"/>
      <c r="P35" s="12"/>
    </row>
    <row r="36" spans="2:16" x14ac:dyDescent="0.25">
      <c r="B36" s="6" t="s">
        <v>41</v>
      </c>
      <c r="C36" s="22" t="s">
        <v>16</v>
      </c>
      <c r="D36" s="29">
        <f t="shared" ref="D36" si="12">+D37+D39+D41+D45+D47+D43</f>
        <v>0</v>
      </c>
      <c r="E36" s="31">
        <f>+E37+E39+E41+E45+E47+E43</f>
        <v>4760144007.3397999</v>
      </c>
      <c r="F36" s="98">
        <f>+F37+F39+F41+F45+F47+F43+F50</f>
        <v>68071334.441799998</v>
      </c>
      <c r="G36" s="31">
        <f>+G37+G39+G41+G45+G47+G43</f>
        <v>8857721879.8652</v>
      </c>
      <c r="H36" s="103">
        <f>+H37+H39+H41+H45+H47+H43</f>
        <v>2753027240.6549997</v>
      </c>
      <c r="I36" s="31">
        <f>+I37+I39+I41+I45+I47+I43</f>
        <v>3223384142.8794999</v>
      </c>
      <c r="J36" s="92">
        <f t="shared" ref="J36:K36" si="13">+J37+J39+J41+J45+J47+J43</f>
        <v>0</v>
      </c>
      <c r="K36" s="31">
        <f t="shared" si="13"/>
        <v>0</v>
      </c>
      <c r="L36" s="103">
        <f>+L37+L39+L41+L45+L47+L43</f>
        <v>494895473.86070001</v>
      </c>
      <c r="M36" s="23">
        <f>+M37+M39+M41+M45+M47+M43+M49</f>
        <v>20157244079.042</v>
      </c>
      <c r="N36" s="85">
        <f>+M36/$M$51</f>
        <v>0.10620503470656764</v>
      </c>
      <c r="P36" s="12"/>
    </row>
    <row r="37" spans="2:16" ht="17.25" customHeight="1" x14ac:dyDescent="0.25">
      <c r="B37" s="39" t="s">
        <v>42</v>
      </c>
      <c r="C37" s="33" t="s">
        <v>16</v>
      </c>
      <c r="D37" s="34">
        <f>+D38</f>
        <v>0</v>
      </c>
      <c r="E37" s="38">
        <f>+E38</f>
        <v>1924264926.8685999</v>
      </c>
      <c r="F37" s="94">
        <f>+F38</f>
        <v>0</v>
      </c>
      <c r="G37" s="38">
        <f t="shared" ref="G37:L37" si="14">+G38</f>
        <v>3450702227.9861002</v>
      </c>
      <c r="H37" s="94">
        <f t="shared" si="14"/>
        <v>1257589256.4215999</v>
      </c>
      <c r="I37" s="35">
        <f t="shared" si="14"/>
        <v>1923038010.5207999</v>
      </c>
      <c r="J37" s="37">
        <f t="shared" si="14"/>
        <v>0</v>
      </c>
      <c r="K37" s="38">
        <f t="shared" si="14"/>
        <v>0</v>
      </c>
      <c r="L37" s="94">
        <f t="shared" si="14"/>
        <v>315470865.90960002</v>
      </c>
      <c r="M37" s="72">
        <f>+M38</f>
        <v>8871065287.7066994</v>
      </c>
      <c r="N37" s="20"/>
    </row>
    <row r="38" spans="2:16" x14ac:dyDescent="0.25">
      <c r="B38" s="14" t="s">
        <v>43</v>
      </c>
      <c r="C38" s="21" t="s">
        <v>44</v>
      </c>
      <c r="D38" s="25">
        <v>0</v>
      </c>
      <c r="E38" s="27">
        <v>1924264926.8685999</v>
      </c>
      <c r="F38" s="100">
        <v>0</v>
      </c>
      <c r="G38" s="27">
        <v>3450702227.9861002</v>
      </c>
      <c r="H38" s="95">
        <v>1257589256.4215999</v>
      </c>
      <c r="I38" s="27">
        <v>1923038010.5207999</v>
      </c>
      <c r="J38" s="25"/>
      <c r="K38" s="26"/>
      <c r="L38" s="95">
        <v>315470865.90960002</v>
      </c>
      <c r="M38" s="71">
        <f>SUM(D38:L38)</f>
        <v>8871065287.7066994</v>
      </c>
      <c r="N38" s="9"/>
      <c r="P38" s="12"/>
    </row>
    <row r="39" spans="2:16" x14ac:dyDescent="0.25">
      <c r="B39" s="39" t="s">
        <v>45</v>
      </c>
      <c r="C39" s="33"/>
      <c r="D39" s="37">
        <f>+D40</f>
        <v>0</v>
      </c>
      <c r="E39" s="38">
        <f>+E40</f>
        <v>2081854971.1309004</v>
      </c>
      <c r="F39" s="96">
        <f>+F40</f>
        <v>0</v>
      </c>
      <c r="G39" s="38">
        <f t="shared" ref="G39:L39" si="15">+G40</f>
        <v>1355374330.1633</v>
      </c>
      <c r="H39" s="96">
        <f t="shared" si="15"/>
        <v>1355374330.1633</v>
      </c>
      <c r="I39" s="38">
        <f t="shared" si="15"/>
        <v>1300346132.3587</v>
      </c>
      <c r="J39" s="37">
        <f t="shared" si="15"/>
        <v>0</v>
      </c>
      <c r="K39" s="38">
        <f t="shared" si="15"/>
        <v>0</v>
      </c>
      <c r="L39" s="96">
        <f t="shared" si="15"/>
        <v>0</v>
      </c>
      <c r="M39" s="72">
        <f>+M40</f>
        <v>6092949763.8162003</v>
      </c>
      <c r="N39" s="9"/>
      <c r="P39" s="12"/>
    </row>
    <row r="40" spans="2:16" x14ac:dyDescent="0.25">
      <c r="B40" s="14" t="s">
        <v>43</v>
      </c>
      <c r="C40" s="21" t="s">
        <v>44</v>
      </c>
      <c r="D40" s="25">
        <v>0</v>
      </c>
      <c r="E40" s="27">
        <v>2081854971.1309004</v>
      </c>
      <c r="F40" s="100">
        <v>0</v>
      </c>
      <c r="G40" s="27">
        <v>1355374330.1633</v>
      </c>
      <c r="H40" s="95">
        <v>1355374330.1633</v>
      </c>
      <c r="I40" s="27">
        <v>1300346132.3587</v>
      </c>
      <c r="J40" s="25">
        <v>0</v>
      </c>
      <c r="K40" s="26">
        <v>0</v>
      </c>
      <c r="L40" s="100">
        <v>0</v>
      </c>
      <c r="M40" s="71">
        <f>SUM(D40:L40)</f>
        <v>6092949763.8162003</v>
      </c>
      <c r="N40" s="9"/>
      <c r="P40" s="12"/>
    </row>
    <row r="41" spans="2:16" ht="15" customHeight="1" x14ac:dyDescent="0.25">
      <c r="B41" s="39" t="s">
        <v>46</v>
      </c>
      <c r="C41" s="33" t="s">
        <v>16</v>
      </c>
      <c r="D41" s="37">
        <f>+D42</f>
        <v>0</v>
      </c>
      <c r="E41" s="38">
        <f>+E42</f>
        <v>0</v>
      </c>
      <c r="F41" s="96">
        <f>+F42</f>
        <v>0</v>
      </c>
      <c r="G41" s="38">
        <f t="shared" ref="G41:L43" si="16">+G42</f>
        <v>0</v>
      </c>
      <c r="H41" s="96">
        <f t="shared" si="16"/>
        <v>140063654.07010001</v>
      </c>
      <c r="I41" s="38">
        <f t="shared" si="16"/>
        <v>0</v>
      </c>
      <c r="J41" s="37">
        <f t="shared" si="16"/>
        <v>0</v>
      </c>
      <c r="K41" s="38">
        <f t="shared" si="16"/>
        <v>0</v>
      </c>
      <c r="L41" s="96">
        <f t="shared" si="16"/>
        <v>179424607.95109999</v>
      </c>
      <c r="M41" s="72">
        <f>+M42</f>
        <v>319488262.0212</v>
      </c>
      <c r="N41" s="7"/>
    </row>
    <row r="42" spans="2:16" ht="17.25" customHeight="1" x14ac:dyDescent="0.25">
      <c r="B42" s="14" t="s">
        <v>47</v>
      </c>
      <c r="C42" s="21" t="s">
        <v>44</v>
      </c>
      <c r="D42" s="25">
        <v>0</v>
      </c>
      <c r="E42" s="26">
        <v>0</v>
      </c>
      <c r="F42" s="100">
        <v>0</v>
      </c>
      <c r="G42" s="26">
        <v>0</v>
      </c>
      <c r="H42" s="95">
        <v>140063654.07010001</v>
      </c>
      <c r="I42" s="26">
        <v>0</v>
      </c>
      <c r="J42" s="25">
        <v>0</v>
      </c>
      <c r="K42" s="26">
        <v>0</v>
      </c>
      <c r="L42" s="95">
        <v>179424607.95109999</v>
      </c>
      <c r="M42" s="74">
        <f>SUM(D42:L42)</f>
        <v>319488262.0212</v>
      </c>
      <c r="N42" s="9"/>
    </row>
    <row r="43" spans="2:16" ht="15" customHeight="1" x14ac:dyDescent="0.25">
      <c r="B43" s="39" t="s">
        <v>77</v>
      </c>
      <c r="C43" s="33" t="s">
        <v>16</v>
      </c>
      <c r="D43" s="37">
        <f>+D44</f>
        <v>0</v>
      </c>
      <c r="E43" s="38">
        <f>+E44</f>
        <v>0</v>
      </c>
      <c r="F43" s="96">
        <f>+F44</f>
        <v>30399723.9472</v>
      </c>
      <c r="G43" s="38">
        <f t="shared" si="16"/>
        <v>0</v>
      </c>
      <c r="H43" s="96">
        <f t="shared" si="16"/>
        <v>0</v>
      </c>
      <c r="I43" s="38">
        <f t="shared" si="16"/>
        <v>0</v>
      </c>
      <c r="J43" s="37">
        <f t="shared" si="16"/>
        <v>0</v>
      </c>
      <c r="K43" s="38">
        <f t="shared" si="16"/>
        <v>0</v>
      </c>
      <c r="L43" s="96">
        <f t="shared" si="16"/>
        <v>0</v>
      </c>
      <c r="M43" s="72">
        <f>+M44</f>
        <v>30399723.9472</v>
      </c>
      <c r="N43" s="7"/>
    </row>
    <row r="44" spans="2:16" ht="17.25" customHeight="1" x14ac:dyDescent="0.25">
      <c r="B44" s="14" t="s">
        <v>47</v>
      </c>
      <c r="C44" s="21" t="s">
        <v>44</v>
      </c>
      <c r="D44" s="25">
        <v>0</v>
      </c>
      <c r="E44" s="26">
        <v>0</v>
      </c>
      <c r="F44" s="95">
        <v>30399723.9472</v>
      </c>
      <c r="G44" s="26">
        <v>0</v>
      </c>
      <c r="H44" s="100">
        <v>0</v>
      </c>
      <c r="I44" s="26">
        <v>0</v>
      </c>
      <c r="J44" s="25">
        <v>0</v>
      </c>
      <c r="K44" s="25">
        <v>0</v>
      </c>
      <c r="L44" s="25">
        <v>0</v>
      </c>
      <c r="M44" s="74">
        <f>SUM(D44:L44)</f>
        <v>30399723.9472</v>
      </c>
      <c r="N44" s="9"/>
    </row>
    <row r="45" spans="2:16" ht="15" customHeight="1" x14ac:dyDescent="0.25">
      <c r="B45" s="39" t="s">
        <v>48</v>
      </c>
      <c r="C45" s="33" t="s">
        <v>16</v>
      </c>
      <c r="D45" s="37">
        <f>+D46</f>
        <v>0</v>
      </c>
      <c r="E45" s="38">
        <f>+E46</f>
        <v>0</v>
      </c>
      <c r="F45" s="96">
        <f>+F46</f>
        <v>0</v>
      </c>
      <c r="G45" s="38">
        <f t="shared" ref="G45:L45" si="17">+G46</f>
        <v>1878391319.5891001</v>
      </c>
      <c r="H45" s="96">
        <f t="shared" si="17"/>
        <v>0</v>
      </c>
      <c r="I45" s="38">
        <f t="shared" si="17"/>
        <v>0</v>
      </c>
      <c r="J45" s="37">
        <f t="shared" si="17"/>
        <v>0</v>
      </c>
      <c r="K45" s="38">
        <f t="shared" si="17"/>
        <v>0</v>
      </c>
      <c r="L45" s="96">
        <f t="shared" si="17"/>
        <v>0</v>
      </c>
      <c r="M45" s="72">
        <f>+M46</f>
        <v>1878391319.5891001</v>
      </c>
      <c r="N45" s="7"/>
    </row>
    <row r="46" spans="2:16" ht="17.25" customHeight="1" x14ac:dyDescent="0.25">
      <c r="B46" s="14" t="s">
        <v>47</v>
      </c>
      <c r="C46" s="21" t="s">
        <v>44</v>
      </c>
      <c r="D46" s="25">
        <v>0</v>
      </c>
      <c r="E46" s="26">
        <v>0</v>
      </c>
      <c r="F46" s="100">
        <v>0</v>
      </c>
      <c r="G46" s="27">
        <v>1878391319.5891001</v>
      </c>
      <c r="H46" s="100">
        <v>0</v>
      </c>
      <c r="I46" s="26">
        <v>0</v>
      </c>
      <c r="J46" s="25">
        <v>0</v>
      </c>
      <c r="K46" s="26">
        <v>0</v>
      </c>
      <c r="L46" s="100">
        <v>0</v>
      </c>
      <c r="M46" s="74">
        <f>SUM(D46:L46)</f>
        <v>1878391319.5891001</v>
      </c>
      <c r="N46" s="7"/>
    </row>
    <row r="47" spans="2:16" ht="15" customHeight="1" x14ac:dyDescent="0.25">
      <c r="B47" s="39" t="s">
        <v>49</v>
      </c>
      <c r="C47" s="33" t="s">
        <v>16</v>
      </c>
      <c r="D47" s="25">
        <f>+D48</f>
        <v>0</v>
      </c>
      <c r="E47" s="38">
        <f>+E48</f>
        <v>754024109.34029996</v>
      </c>
      <c r="F47" s="100">
        <f>+F48</f>
        <v>0</v>
      </c>
      <c r="G47" s="38">
        <f t="shared" ref="G47:L47" si="18">+G48</f>
        <v>2173254002.1266999</v>
      </c>
      <c r="H47" s="96">
        <f t="shared" si="18"/>
        <v>0</v>
      </c>
      <c r="I47" s="38">
        <f t="shared" si="18"/>
        <v>0</v>
      </c>
      <c r="J47" s="37">
        <f t="shared" si="18"/>
        <v>0</v>
      </c>
      <c r="K47" s="38">
        <f t="shared" si="18"/>
        <v>0</v>
      </c>
      <c r="L47" s="96">
        <f t="shared" si="18"/>
        <v>0</v>
      </c>
      <c r="M47" s="72">
        <f>+M48</f>
        <v>2927278111.467</v>
      </c>
      <c r="N47" s="7"/>
    </row>
    <row r="48" spans="2:16" ht="17.25" customHeight="1" x14ac:dyDescent="0.25">
      <c r="B48" s="14" t="s">
        <v>47</v>
      </c>
      <c r="C48" s="21" t="s">
        <v>44</v>
      </c>
      <c r="D48" s="25">
        <v>0</v>
      </c>
      <c r="E48" s="27">
        <v>754024109.34029996</v>
      </c>
      <c r="F48" s="100">
        <v>0</v>
      </c>
      <c r="G48" s="27">
        <v>2173254002.1266999</v>
      </c>
      <c r="H48" s="100">
        <v>0</v>
      </c>
      <c r="I48" s="61">
        <v>0</v>
      </c>
      <c r="J48" s="25">
        <v>0</v>
      </c>
      <c r="K48" s="102">
        <v>0</v>
      </c>
      <c r="L48" s="100">
        <v>0</v>
      </c>
      <c r="M48" s="74">
        <f>SUM(D48:L48)</f>
        <v>2927278111.467</v>
      </c>
      <c r="N48" s="7"/>
    </row>
    <row r="49" spans="2:14" ht="17.25" customHeight="1" x14ac:dyDescent="0.25">
      <c r="B49" s="39" t="s">
        <v>92</v>
      </c>
      <c r="C49" s="33"/>
      <c r="D49" s="25">
        <v>0</v>
      </c>
      <c r="E49" s="38">
        <v>0</v>
      </c>
      <c r="F49" s="96">
        <f>+F50</f>
        <v>37671610.494599998</v>
      </c>
      <c r="G49" s="27">
        <v>0</v>
      </c>
      <c r="H49" s="100">
        <v>0</v>
      </c>
      <c r="I49" s="61">
        <v>0</v>
      </c>
      <c r="J49" s="25">
        <v>0</v>
      </c>
      <c r="K49" s="102">
        <v>0</v>
      </c>
      <c r="L49" s="100">
        <v>0</v>
      </c>
      <c r="M49" s="83">
        <f t="shared" ref="M49:M50" si="19">SUM(D49:L49)</f>
        <v>37671610.494599998</v>
      </c>
      <c r="N49" s="7"/>
    </row>
    <row r="50" spans="2:14" ht="17.25" customHeight="1" x14ac:dyDescent="0.25">
      <c r="B50" s="14" t="s">
        <v>47</v>
      </c>
      <c r="C50" s="68" t="s">
        <v>44</v>
      </c>
      <c r="D50" s="25">
        <v>0</v>
      </c>
      <c r="E50" s="38">
        <v>0</v>
      </c>
      <c r="F50" s="97">
        <v>37671610.494599998</v>
      </c>
      <c r="G50" s="27">
        <v>0</v>
      </c>
      <c r="H50" s="101">
        <v>0</v>
      </c>
      <c r="I50" s="61">
        <v>0</v>
      </c>
      <c r="J50" s="25">
        <v>0</v>
      </c>
      <c r="K50" s="102">
        <v>0</v>
      </c>
      <c r="L50" s="101">
        <v>0</v>
      </c>
      <c r="M50" s="74">
        <f t="shared" si="19"/>
        <v>37671610.494599998</v>
      </c>
      <c r="N50" s="7"/>
    </row>
    <row r="51" spans="2:14" x14ac:dyDescent="0.25">
      <c r="B51" s="115" t="s">
        <v>50</v>
      </c>
      <c r="C51" s="128"/>
      <c r="D51" s="29">
        <f t="shared" ref="D51:L51" si="20">+D7+D10+D29+D36</f>
        <v>136965847.3193</v>
      </c>
      <c r="E51" s="29">
        <f t="shared" si="20"/>
        <v>43655770510.956184</v>
      </c>
      <c r="F51" s="92">
        <f t="shared" si="20"/>
        <v>184105554.42410001</v>
      </c>
      <c r="G51" s="31">
        <f t="shared" si="20"/>
        <v>62704103559.709793</v>
      </c>
      <c r="H51" s="92">
        <f t="shared" si="20"/>
        <v>28944547386.869286</v>
      </c>
      <c r="I51" s="31">
        <f t="shared" si="20"/>
        <v>41470045162.359985</v>
      </c>
      <c r="J51" s="29">
        <f t="shared" si="20"/>
        <v>966091178.36380005</v>
      </c>
      <c r="K51" s="31">
        <f t="shared" si="20"/>
        <v>1926378632.7337999</v>
      </c>
      <c r="L51" s="92">
        <f t="shared" si="20"/>
        <v>9807552563.5685005</v>
      </c>
      <c r="M51" s="23">
        <f>+M36+M29+M10+M7</f>
        <v>189795560396.30475</v>
      </c>
      <c r="N51" s="117">
        <f>+M51/M52</f>
        <v>0.2589728587285387</v>
      </c>
    </row>
    <row r="52" spans="2:14" ht="15" customHeight="1" x14ac:dyDescent="0.25">
      <c r="B52" s="115" t="s">
        <v>51</v>
      </c>
      <c r="C52" s="128"/>
      <c r="D52" s="29">
        <v>6399078267.9499998</v>
      </c>
      <c r="E52" s="29">
        <v>152180486539.59</v>
      </c>
      <c r="F52" s="29">
        <v>2991922464.1100001</v>
      </c>
      <c r="G52" s="29">
        <v>226771048162.82001</v>
      </c>
      <c r="H52" s="29">
        <v>112214773542.35001</v>
      </c>
      <c r="I52" s="29">
        <v>139501407825.32999</v>
      </c>
      <c r="J52" s="29">
        <v>23826523744.450001</v>
      </c>
      <c r="K52" s="29">
        <v>17082263209.809999</v>
      </c>
      <c r="L52" s="29">
        <v>45659987461.910004</v>
      </c>
      <c r="M52" s="29">
        <v>732878191668.93005</v>
      </c>
      <c r="N52" s="118"/>
    </row>
    <row r="53" spans="2:14" ht="15.75" customHeight="1" x14ac:dyDescent="0.25">
      <c r="B53" s="115" t="s">
        <v>52</v>
      </c>
      <c r="C53" s="128"/>
      <c r="D53" s="88">
        <f>+D51/D52</f>
        <v>2.140399626072681E-2</v>
      </c>
      <c r="E53" s="88">
        <f>+E51/E52</f>
        <v>0.28686838571513612</v>
      </c>
      <c r="F53" s="88">
        <f>+F51/F52</f>
        <v>6.1534199710240635E-2</v>
      </c>
      <c r="G53" s="88">
        <f t="shared" ref="G53:L53" si="21">+G51/G52</f>
        <v>0.27650841704752666</v>
      </c>
      <c r="H53" s="88">
        <f t="shared" si="21"/>
        <v>0.25793882991659361</v>
      </c>
      <c r="I53" s="88">
        <f t="shared" si="21"/>
        <v>0.29727330934383628</v>
      </c>
      <c r="J53" s="88">
        <f t="shared" si="21"/>
        <v>4.0546879130399172E-2</v>
      </c>
      <c r="K53" s="88">
        <f t="shared" si="21"/>
        <v>0.11277069139336991</v>
      </c>
      <c r="L53" s="88">
        <f t="shared" si="21"/>
        <v>0.21479534070722323</v>
      </c>
      <c r="M53" s="137" t="s">
        <v>53</v>
      </c>
      <c r="N53" s="138"/>
    </row>
    <row r="54" spans="2:14" x14ac:dyDescent="0.25">
      <c r="B54" s="139" t="s">
        <v>91</v>
      </c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</row>
    <row r="55" spans="2:14" ht="15" customHeight="1" x14ac:dyDescent="0.25">
      <c r="B55" s="130" t="s">
        <v>90</v>
      </c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</row>
    <row r="56" spans="2:14" ht="15.75" x14ac:dyDescent="0.25">
      <c r="B56" s="40" t="s">
        <v>56</v>
      </c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</row>
    <row r="57" spans="2:14" x14ac:dyDescent="0.25">
      <c r="B57" s="41"/>
      <c r="C57" s="41"/>
      <c r="D57" s="41"/>
      <c r="E57" s="66"/>
      <c r="F57" s="66"/>
      <c r="G57" s="41"/>
      <c r="H57" s="41"/>
      <c r="I57" s="41"/>
      <c r="J57" s="81"/>
      <c r="K57" s="41"/>
      <c r="L57" s="41"/>
      <c r="M57" s="42"/>
      <c r="N57" s="41"/>
    </row>
    <row r="58" spans="2:14" x14ac:dyDescent="0.25">
      <c r="M58" s="79"/>
    </row>
    <row r="59" spans="2:14" x14ac:dyDescent="0.25">
      <c r="M59" s="80"/>
    </row>
  </sheetData>
  <mergeCells count="22">
    <mergeCell ref="B1:N1"/>
    <mergeCell ref="B2:N2"/>
    <mergeCell ref="B3:N3"/>
    <mergeCell ref="B5:B6"/>
    <mergeCell ref="C5:C6"/>
    <mergeCell ref="D5:D6"/>
    <mergeCell ref="E5:E6"/>
    <mergeCell ref="F5:F6"/>
    <mergeCell ref="G5:G6"/>
    <mergeCell ref="H5:H6"/>
    <mergeCell ref="B53:C53"/>
    <mergeCell ref="M53:N53"/>
    <mergeCell ref="B54:N54"/>
    <mergeCell ref="B55:N55"/>
    <mergeCell ref="I5:I6"/>
    <mergeCell ref="J5:J6"/>
    <mergeCell ref="K5:K6"/>
    <mergeCell ref="L5:L6"/>
    <mergeCell ref="M5:N5"/>
    <mergeCell ref="B51:C51"/>
    <mergeCell ref="N51:N52"/>
    <mergeCell ref="B52:C52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P53"/>
  <sheetViews>
    <sheetView showGridLines="0" topLeftCell="H36" zoomScaleNormal="100" workbookViewId="0">
      <selection activeCell="M35" sqref="M35"/>
    </sheetView>
  </sheetViews>
  <sheetFormatPr baseColWidth="10" defaultColWidth="11.42578125" defaultRowHeight="15" x14ac:dyDescent="0.25"/>
  <cols>
    <col min="1" max="1" width="11.42578125" style="10"/>
    <col min="2" max="2" width="58.140625" style="10" customWidth="1"/>
    <col min="3" max="3" width="16.28515625" style="10" customWidth="1"/>
    <col min="4" max="4" width="18.28515625" style="10" bestFit="1" customWidth="1"/>
    <col min="5" max="5" width="17.85546875" style="10" bestFit="1" customWidth="1"/>
    <col min="6" max="6" width="18.28515625" style="10" bestFit="1" customWidth="1"/>
    <col min="7" max="7" width="17.85546875" style="10" bestFit="1" customWidth="1"/>
    <col min="8" max="8" width="18.28515625" style="10" customWidth="1"/>
    <col min="9" max="9" width="18" style="10" customWidth="1"/>
    <col min="10" max="10" width="17.28515625" style="10" customWidth="1"/>
    <col min="11" max="11" width="21.28515625" style="10" customWidth="1"/>
    <col min="12" max="12" width="13.140625" style="10" customWidth="1"/>
    <col min="13" max="13" width="17.85546875" style="10" bestFit="1" customWidth="1"/>
    <col min="14" max="14" width="45" style="10" bestFit="1" customWidth="1"/>
    <col min="15" max="15" width="21.42578125" style="10" customWidth="1"/>
    <col min="16" max="16" width="17.85546875" style="10" bestFit="1" customWidth="1"/>
    <col min="17" max="16384" width="11.42578125" style="10"/>
  </cols>
  <sheetData>
    <row r="1" spans="2:16" x14ac:dyDescent="0.25"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2:16" x14ac:dyDescent="0.25">
      <c r="B2" s="119" t="s">
        <v>57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2:16" x14ac:dyDescent="0.25">
      <c r="B3" s="119" t="s">
        <v>2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2:16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6" x14ac:dyDescent="0.25">
      <c r="B5" s="120" t="s">
        <v>3</v>
      </c>
      <c r="C5" s="121" t="s">
        <v>4</v>
      </c>
      <c r="D5" s="124" t="s">
        <v>5</v>
      </c>
      <c r="E5" s="124" t="s">
        <v>6</v>
      </c>
      <c r="F5" s="124" t="s">
        <v>7</v>
      </c>
      <c r="G5" s="124" t="s">
        <v>8</v>
      </c>
      <c r="H5" s="124" t="s">
        <v>9</v>
      </c>
      <c r="I5" s="124" t="s">
        <v>10</v>
      </c>
      <c r="J5" s="124" t="s">
        <v>11</v>
      </c>
      <c r="K5" s="122" t="s">
        <v>12</v>
      </c>
      <c r="L5" s="123"/>
    </row>
    <row r="6" spans="2:16" ht="33" customHeight="1" x14ac:dyDescent="0.25">
      <c r="B6" s="120"/>
      <c r="C6" s="121"/>
      <c r="D6" s="125"/>
      <c r="E6" s="125"/>
      <c r="F6" s="125"/>
      <c r="G6" s="125"/>
      <c r="H6" s="125"/>
      <c r="I6" s="125"/>
      <c r="J6" s="125"/>
      <c r="K6" s="24" t="s">
        <v>13</v>
      </c>
      <c r="L6" s="87" t="s">
        <v>14</v>
      </c>
    </row>
    <row r="7" spans="2:16" x14ac:dyDescent="0.25">
      <c r="B7" s="13" t="s">
        <v>15</v>
      </c>
      <c r="C7" s="22" t="s">
        <v>16</v>
      </c>
      <c r="D7" s="29">
        <f>+D8</f>
        <v>8201358614.6892986</v>
      </c>
      <c r="E7" s="30">
        <f t="shared" ref="E7:J8" si="0">+E8</f>
        <v>18447625203.645412</v>
      </c>
      <c r="F7" s="29">
        <f t="shared" si="0"/>
        <v>3526646430.8485999</v>
      </c>
      <c r="G7" s="30">
        <f t="shared" si="0"/>
        <v>18404113230.374496</v>
      </c>
      <c r="H7" s="29">
        <f t="shared" si="0"/>
        <v>45514482.701400012</v>
      </c>
      <c r="I7" s="30">
        <f t="shared" si="0"/>
        <v>271195587.9501</v>
      </c>
      <c r="J7" s="29">
        <f t="shared" si="0"/>
        <v>1946685443.1377001</v>
      </c>
      <c r="K7" s="5">
        <f>SUM(D7:J7)</f>
        <v>50843138993.347008</v>
      </c>
      <c r="L7" s="8">
        <f>+K7/$K$47</f>
        <v>0.56277735146618024</v>
      </c>
      <c r="O7" s="11"/>
      <c r="P7" s="11"/>
    </row>
    <row r="8" spans="2:16" x14ac:dyDescent="0.25">
      <c r="B8" s="32" t="s">
        <v>17</v>
      </c>
      <c r="C8" s="33" t="s">
        <v>16</v>
      </c>
      <c r="D8" s="34">
        <f>+D9</f>
        <v>8201358614.6892986</v>
      </c>
      <c r="E8" s="35">
        <f t="shared" si="0"/>
        <v>18447625203.645412</v>
      </c>
      <c r="F8" s="34">
        <f t="shared" si="0"/>
        <v>3526646430.8485999</v>
      </c>
      <c r="G8" s="35">
        <f t="shared" si="0"/>
        <v>18404113230.374496</v>
      </c>
      <c r="H8" s="34">
        <f t="shared" si="0"/>
        <v>45514482.701400012</v>
      </c>
      <c r="I8" s="35">
        <f t="shared" si="0"/>
        <v>271195587.9501</v>
      </c>
      <c r="J8" s="34">
        <f t="shared" si="0"/>
        <v>1946685443.1377001</v>
      </c>
      <c r="K8" s="2">
        <f>+K9</f>
        <v>50843138993.347008</v>
      </c>
      <c r="L8" s="9"/>
      <c r="O8" s="11"/>
      <c r="P8" s="11"/>
    </row>
    <row r="9" spans="2:16" x14ac:dyDescent="0.25">
      <c r="B9" s="15" t="s">
        <v>18</v>
      </c>
      <c r="C9" s="21" t="s">
        <v>19</v>
      </c>
      <c r="D9" s="28">
        <v>8201358614.6892986</v>
      </c>
      <c r="E9" s="27">
        <v>18447625203.645412</v>
      </c>
      <c r="F9" s="28">
        <v>3526646430.8485999</v>
      </c>
      <c r="G9" s="27">
        <v>18404113230.374496</v>
      </c>
      <c r="H9" s="28">
        <v>45514482.701400012</v>
      </c>
      <c r="I9" s="27">
        <v>271195587.9501</v>
      </c>
      <c r="J9" s="28">
        <v>1946685443.1377001</v>
      </c>
      <c r="K9" s="17">
        <f>SUM(D9:J9)</f>
        <v>50843138993.347008</v>
      </c>
      <c r="L9" s="7"/>
      <c r="O9" s="11"/>
      <c r="P9" s="11"/>
    </row>
    <row r="10" spans="2:16" x14ac:dyDescent="0.25">
      <c r="B10" s="6" t="s">
        <v>20</v>
      </c>
      <c r="C10" s="22" t="s">
        <v>16</v>
      </c>
      <c r="D10" s="29">
        <f>+D11+D13+D15+D17+D19</f>
        <v>2627058928.9627004</v>
      </c>
      <c r="E10" s="31">
        <f t="shared" ref="E10:J10" si="1">+E11+E13+E15+E17+E19</f>
        <v>2113523760.6236999</v>
      </c>
      <c r="F10" s="29">
        <f t="shared" si="1"/>
        <v>439818527.42480004</v>
      </c>
      <c r="G10" s="31">
        <f t="shared" si="1"/>
        <v>667849888.6092</v>
      </c>
      <c r="H10" s="29">
        <f>+H11+H13+H15+H17+H19+H21</f>
        <v>7751697.4573999997</v>
      </c>
      <c r="I10" s="31">
        <f t="shared" si="1"/>
        <v>127372482.28080001</v>
      </c>
      <c r="J10" s="29">
        <f t="shared" si="1"/>
        <v>346626829.74899995</v>
      </c>
      <c r="K10" s="4">
        <f>SUM(D10:J10)</f>
        <v>6330002115.1075993</v>
      </c>
      <c r="L10" s="8">
        <f>+K10/$K$47</f>
        <v>7.0066126829457231E-2</v>
      </c>
      <c r="N10" s="18"/>
      <c r="O10" s="11"/>
      <c r="P10" s="11"/>
    </row>
    <row r="11" spans="2:16" hidden="1" x14ac:dyDescent="0.25">
      <c r="B11" s="15" t="s">
        <v>21</v>
      </c>
      <c r="C11" s="21" t="s">
        <v>16</v>
      </c>
      <c r="D11" s="25">
        <f>+D12</f>
        <v>0</v>
      </c>
      <c r="E11" s="26">
        <f t="shared" ref="E11:J11" si="2">+E12</f>
        <v>0</v>
      </c>
      <c r="F11" s="25">
        <f t="shared" si="2"/>
        <v>0</v>
      </c>
      <c r="G11" s="26">
        <f t="shared" si="2"/>
        <v>0</v>
      </c>
      <c r="H11" s="25">
        <f t="shared" si="2"/>
        <v>0</v>
      </c>
      <c r="I11" s="26">
        <f t="shared" si="2"/>
        <v>0</v>
      </c>
      <c r="J11" s="25">
        <f t="shared" si="2"/>
        <v>0</v>
      </c>
      <c r="K11" s="2">
        <f ca="1">+K12</f>
        <v>0</v>
      </c>
      <c r="L11" s="7"/>
      <c r="O11" s="11"/>
      <c r="P11" s="11"/>
    </row>
    <row r="12" spans="2:16" hidden="1" x14ac:dyDescent="0.25">
      <c r="B12" s="14" t="s">
        <v>22</v>
      </c>
      <c r="C12" s="21" t="s">
        <v>23</v>
      </c>
      <c r="D12" s="25">
        <v>0</v>
      </c>
      <c r="E12" s="26">
        <v>0</v>
      </c>
      <c r="F12" s="25">
        <v>0</v>
      </c>
      <c r="G12" s="26">
        <v>0</v>
      </c>
      <c r="H12" s="25">
        <v>0</v>
      </c>
      <c r="I12" s="26">
        <v>0</v>
      </c>
      <c r="J12" s="25"/>
      <c r="K12" s="17">
        <f ca="1">SUM(D12:K12)</f>
        <v>0</v>
      </c>
      <c r="L12" s="9"/>
      <c r="O12" s="11"/>
      <c r="P12" s="11"/>
    </row>
    <row r="13" spans="2:16" x14ac:dyDescent="0.25">
      <c r="B13" s="36" t="s">
        <v>24</v>
      </c>
      <c r="C13" s="33" t="s">
        <v>16</v>
      </c>
      <c r="D13" s="37">
        <f>+D14</f>
        <v>0</v>
      </c>
      <c r="E13" s="38">
        <f>+E14</f>
        <v>380188202.56060004</v>
      </c>
      <c r="F13" s="37">
        <f t="shared" ref="F13:J13" si="3">+F14</f>
        <v>0</v>
      </c>
      <c r="G13" s="38">
        <f t="shared" si="3"/>
        <v>0</v>
      </c>
      <c r="H13" s="37">
        <f t="shared" si="3"/>
        <v>0</v>
      </c>
      <c r="I13" s="38">
        <f t="shared" si="3"/>
        <v>0</v>
      </c>
      <c r="J13" s="37">
        <f t="shared" si="3"/>
        <v>0</v>
      </c>
      <c r="K13" s="2">
        <f>+K14</f>
        <v>380188202.56060004</v>
      </c>
      <c r="L13" s="9"/>
      <c r="O13" s="11"/>
      <c r="P13" s="11"/>
    </row>
    <row r="14" spans="2:16" x14ac:dyDescent="0.25">
      <c r="B14" s="14" t="s">
        <v>22</v>
      </c>
      <c r="C14" s="21" t="s">
        <v>25</v>
      </c>
      <c r="D14" s="25"/>
      <c r="E14" s="27">
        <v>380188202.56060004</v>
      </c>
      <c r="F14" s="25"/>
      <c r="G14" s="26"/>
      <c r="H14" s="28"/>
      <c r="I14" s="26"/>
      <c r="J14" s="25"/>
      <c r="K14" s="3">
        <f>SUM(D14:J14)</f>
        <v>380188202.56060004</v>
      </c>
      <c r="L14" s="9"/>
      <c r="O14" s="11"/>
      <c r="P14" s="11"/>
    </row>
    <row r="15" spans="2:16" x14ac:dyDescent="0.25">
      <c r="B15" s="36" t="s">
        <v>26</v>
      </c>
      <c r="C15" s="33" t="s">
        <v>16</v>
      </c>
      <c r="D15" s="37">
        <f>+D16</f>
        <v>2626149266.5426002</v>
      </c>
      <c r="E15" s="38">
        <f t="shared" ref="E15:J15" si="4">+E16</f>
        <v>1344763832.0174999</v>
      </c>
      <c r="F15" s="37">
        <f t="shared" si="4"/>
        <v>439818527.42480004</v>
      </c>
      <c r="G15" s="38">
        <f t="shared" si="4"/>
        <v>667849888.6092</v>
      </c>
      <c r="H15" s="37">
        <f t="shared" si="4"/>
        <v>2188814.6793999998</v>
      </c>
      <c r="I15" s="38">
        <f t="shared" si="4"/>
        <v>127372482.28080001</v>
      </c>
      <c r="J15" s="37">
        <f t="shared" si="4"/>
        <v>346626829.74899995</v>
      </c>
      <c r="K15" s="2">
        <f>+K16</f>
        <v>5554769641.3033009</v>
      </c>
      <c r="L15" s="7"/>
      <c r="O15" s="11"/>
      <c r="P15" s="11"/>
    </row>
    <row r="16" spans="2:16" x14ac:dyDescent="0.25">
      <c r="B16" s="14" t="s">
        <v>22</v>
      </c>
      <c r="C16" s="21" t="s">
        <v>23</v>
      </c>
      <c r="D16" s="25">
        <v>2626149266.5426002</v>
      </c>
      <c r="E16" s="27">
        <v>1344763832.0174999</v>
      </c>
      <c r="F16" s="28">
        <v>439818527.42480004</v>
      </c>
      <c r="G16" s="27">
        <v>667849888.6092</v>
      </c>
      <c r="H16" s="28">
        <v>2188814.6793999998</v>
      </c>
      <c r="I16" s="27">
        <v>127372482.28080001</v>
      </c>
      <c r="J16" s="28">
        <v>346626829.74899995</v>
      </c>
      <c r="K16" s="17">
        <f>SUM(D16:J16)</f>
        <v>5554769641.3033009</v>
      </c>
      <c r="L16" s="9"/>
      <c r="O16" s="11"/>
      <c r="P16" s="11"/>
    </row>
    <row r="17" spans="2:16" x14ac:dyDescent="0.25">
      <c r="B17" s="36" t="s">
        <v>27</v>
      </c>
      <c r="C17" s="33" t="s">
        <v>16</v>
      </c>
      <c r="D17" s="37">
        <f>+D18</f>
        <v>0</v>
      </c>
      <c r="E17" s="38">
        <f t="shared" ref="E17:J17" si="5">+E18</f>
        <v>388571726.0456</v>
      </c>
      <c r="F17" s="37">
        <f t="shared" si="5"/>
        <v>0</v>
      </c>
      <c r="G17" s="38">
        <f t="shared" si="5"/>
        <v>0</v>
      </c>
      <c r="H17" s="37">
        <f t="shared" si="5"/>
        <v>0</v>
      </c>
      <c r="I17" s="38">
        <f t="shared" si="5"/>
        <v>0</v>
      </c>
      <c r="J17" s="37">
        <f t="shared" si="5"/>
        <v>0</v>
      </c>
      <c r="K17" s="2">
        <f>+K18</f>
        <v>388571726.0456</v>
      </c>
      <c r="L17" s="7"/>
    </row>
    <row r="18" spans="2:16" x14ac:dyDescent="0.25">
      <c r="B18" s="14" t="s">
        <v>22</v>
      </c>
      <c r="C18" s="21" t="s">
        <v>25</v>
      </c>
      <c r="D18" s="25"/>
      <c r="E18" s="27">
        <v>388571726.0456</v>
      </c>
      <c r="F18" s="25"/>
      <c r="G18" s="26"/>
      <c r="H18" s="25"/>
      <c r="I18" s="26"/>
      <c r="J18" s="25"/>
      <c r="K18" s="17">
        <f>+SUM(D18:J18)</f>
        <v>388571726.0456</v>
      </c>
      <c r="L18" s="9"/>
    </row>
    <row r="19" spans="2:16" x14ac:dyDescent="0.25">
      <c r="B19" s="36" t="s">
        <v>28</v>
      </c>
      <c r="C19" s="33" t="s">
        <v>16</v>
      </c>
      <c r="D19" s="37">
        <f>+D20</f>
        <v>909662.42009999999</v>
      </c>
      <c r="E19" s="38">
        <f t="shared" ref="E19:J19" si="6">+E20</f>
        <v>0</v>
      </c>
      <c r="F19" s="37">
        <f t="shared" si="6"/>
        <v>0</v>
      </c>
      <c r="G19" s="38">
        <f t="shared" si="6"/>
        <v>0</v>
      </c>
      <c r="H19" s="37">
        <f t="shared" si="6"/>
        <v>4430628.3747000005</v>
      </c>
      <c r="I19" s="38">
        <f t="shared" si="6"/>
        <v>0</v>
      </c>
      <c r="J19" s="37">
        <f t="shared" si="6"/>
        <v>0</v>
      </c>
      <c r="K19" s="2">
        <f>+K20</f>
        <v>5340290.7948000003</v>
      </c>
      <c r="L19" s="7"/>
      <c r="P19" s="11"/>
    </row>
    <row r="20" spans="2:16" x14ac:dyDescent="0.25">
      <c r="B20" s="14" t="s">
        <v>22</v>
      </c>
      <c r="C20" s="21" t="s">
        <v>23</v>
      </c>
      <c r="D20" s="28">
        <v>909662.42009999999</v>
      </c>
      <c r="E20" s="26"/>
      <c r="F20" s="28"/>
      <c r="G20" s="26"/>
      <c r="H20" s="28">
        <v>4430628.3747000005</v>
      </c>
      <c r="I20" s="27"/>
      <c r="J20" s="28"/>
      <c r="K20" s="17">
        <f>SUM(D20:J20)</f>
        <v>5340290.7948000003</v>
      </c>
      <c r="L20" s="9"/>
      <c r="M20" s="18"/>
    </row>
    <row r="21" spans="2:16" x14ac:dyDescent="0.25">
      <c r="B21" s="36" t="s">
        <v>29</v>
      </c>
      <c r="C21" s="33" t="s">
        <v>16</v>
      </c>
      <c r="D21" s="37"/>
      <c r="E21" s="38"/>
      <c r="F21" s="37"/>
      <c r="G21" s="38"/>
      <c r="H21" s="37">
        <f>+H22</f>
        <v>1132254.4032999999</v>
      </c>
      <c r="I21" s="38"/>
      <c r="J21" s="37"/>
      <c r="K21" s="2">
        <f>+K22</f>
        <v>1132254.4032999999</v>
      </c>
      <c r="L21" s="7"/>
      <c r="N21" s="18"/>
    </row>
    <row r="22" spans="2:16" x14ac:dyDescent="0.25">
      <c r="B22" s="14" t="s">
        <v>22</v>
      </c>
      <c r="C22" s="21" t="s">
        <v>23</v>
      </c>
      <c r="D22" s="25"/>
      <c r="E22" s="26"/>
      <c r="F22" s="25"/>
      <c r="G22" s="26"/>
      <c r="H22" s="28">
        <v>1132254.4032999999</v>
      </c>
      <c r="I22" s="26"/>
      <c r="J22" s="25"/>
      <c r="K22" s="17">
        <f>+D22+E22+F22+G22+H22+I22+J22</f>
        <v>1132254.4032999999</v>
      </c>
      <c r="L22" s="9"/>
    </row>
    <row r="23" spans="2:16" hidden="1" x14ac:dyDescent="0.25">
      <c r="B23" s="16" t="s">
        <v>30</v>
      </c>
      <c r="C23" s="21" t="s">
        <v>16</v>
      </c>
      <c r="D23" s="25"/>
      <c r="E23" s="26"/>
      <c r="F23" s="25"/>
      <c r="G23" s="26"/>
      <c r="H23" s="25"/>
      <c r="I23" s="26"/>
      <c r="J23" s="25"/>
      <c r="K23" s="2">
        <f>+K24</f>
        <v>0</v>
      </c>
      <c r="L23" s="7"/>
      <c r="N23" s="18"/>
    </row>
    <row r="24" spans="2:16" hidden="1" x14ac:dyDescent="0.25">
      <c r="B24" s="14" t="s">
        <v>22</v>
      </c>
      <c r="C24" s="21" t="s">
        <v>23</v>
      </c>
      <c r="D24" s="25"/>
      <c r="E24" s="26"/>
      <c r="F24" s="25"/>
      <c r="G24" s="26"/>
      <c r="H24" s="25"/>
      <c r="I24" s="26"/>
      <c r="J24" s="25"/>
      <c r="K24" s="3"/>
      <c r="L24" s="9"/>
    </row>
    <row r="25" spans="2:16" hidden="1" x14ac:dyDescent="0.25">
      <c r="B25" s="15" t="s">
        <v>31</v>
      </c>
      <c r="C25" s="21" t="s">
        <v>16</v>
      </c>
      <c r="D25" s="25"/>
      <c r="E25" s="26"/>
      <c r="F25" s="25"/>
      <c r="G25" s="26"/>
      <c r="H25" s="25"/>
      <c r="I25" s="26"/>
      <c r="J25" s="25"/>
      <c r="K25" s="2">
        <f>+K26</f>
        <v>0</v>
      </c>
      <c r="L25" s="9"/>
    </row>
    <row r="26" spans="2:16" hidden="1" x14ac:dyDescent="0.25">
      <c r="B26" s="14" t="s">
        <v>22</v>
      </c>
      <c r="C26" s="21" t="s">
        <v>23</v>
      </c>
      <c r="D26" s="25"/>
      <c r="E26" s="26"/>
      <c r="F26" s="25"/>
      <c r="G26" s="26"/>
      <c r="H26" s="25"/>
      <c r="I26" s="26"/>
      <c r="J26" s="25"/>
      <c r="K26" s="17"/>
      <c r="L26" s="9"/>
    </row>
    <row r="27" spans="2:16" hidden="1" x14ac:dyDescent="0.25">
      <c r="B27" s="15" t="s">
        <v>32</v>
      </c>
      <c r="C27" s="21" t="s">
        <v>16</v>
      </c>
      <c r="D27" s="25"/>
      <c r="E27" s="26"/>
      <c r="F27" s="25"/>
      <c r="G27" s="26"/>
      <c r="H27" s="25"/>
      <c r="I27" s="26"/>
      <c r="J27" s="25"/>
      <c r="K27" s="2">
        <f>+K28</f>
        <v>0</v>
      </c>
      <c r="L27" s="7"/>
    </row>
    <row r="28" spans="2:16" hidden="1" x14ac:dyDescent="0.25">
      <c r="B28" s="14" t="s">
        <v>22</v>
      </c>
      <c r="C28" s="21" t="s">
        <v>23</v>
      </c>
      <c r="D28" s="25"/>
      <c r="E28" s="26"/>
      <c r="F28" s="25"/>
      <c r="G28" s="26"/>
      <c r="H28" s="25"/>
      <c r="I28" s="26"/>
      <c r="J28" s="25"/>
      <c r="K28" s="17"/>
      <c r="L28" s="9"/>
    </row>
    <row r="29" spans="2:16" x14ac:dyDescent="0.25">
      <c r="B29" s="6" t="s">
        <v>33</v>
      </c>
      <c r="C29" s="22" t="s">
        <v>16</v>
      </c>
      <c r="D29" s="29">
        <f>+D30+D32+D34</f>
        <v>2890195143.9631009</v>
      </c>
      <c r="E29" s="31">
        <f t="shared" ref="E29:J29" si="7">+E30+E32+E34</f>
        <v>4388406573.9457006</v>
      </c>
      <c r="F29" s="29">
        <f t="shared" si="7"/>
        <v>2965027230.6870995</v>
      </c>
      <c r="G29" s="31">
        <f t="shared" si="7"/>
        <v>3430070974.3059006</v>
      </c>
      <c r="H29" s="29">
        <f t="shared" si="7"/>
        <v>297136086.63920003</v>
      </c>
      <c r="I29" s="31">
        <f t="shared" si="7"/>
        <v>512333870.98500001</v>
      </c>
      <c r="J29" s="29">
        <f t="shared" si="7"/>
        <v>1085609104.7470002</v>
      </c>
      <c r="K29" s="4">
        <f>+K30+K34+K32</f>
        <v>15568778985.273003</v>
      </c>
      <c r="L29" s="8">
        <f>+K29/$K$47</f>
        <v>0.17232917511329837</v>
      </c>
    </row>
    <row r="30" spans="2:16" x14ac:dyDescent="0.25">
      <c r="B30" s="39" t="s">
        <v>34</v>
      </c>
      <c r="C30" s="33" t="s">
        <v>16</v>
      </c>
      <c r="D30" s="37">
        <f>+D31</f>
        <v>481609683.4849</v>
      </c>
      <c r="E30" s="38">
        <f t="shared" ref="E30:J30" si="8">+E31</f>
        <v>1059921376.9430002</v>
      </c>
      <c r="F30" s="37">
        <f t="shared" si="8"/>
        <v>485439513.36329991</v>
      </c>
      <c r="G30" s="38">
        <f t="shared" si="8"/>
        <v>1291183660.4836001</v>
      </c>
      <c r="H30" s="37">
        <f t="shared" si="8"/>
        <v>12660443.35</v>
      </c>
      <c r="I30" s="38">
        <f t="shared" si="8"/>
        <v>90017983.79339999</v>
      </c>
      <c r="J30" s="37">
        <f t="shared" si="8"/>
        <v>174575022.9102</v>
      </c>
      <c r="K30" s="2">
        <f>+K31</f>
        <v>3595407684.3284001</v>
      </c>
      <c r="L30" s="7"/>
    </row>
    <row r="31" spans="2:16" x14ac:dyDescent="0.25">
      <c r="B31" s="14" t="s">
        <v>35</v>
      </c>
      <c r="C31" s="21" t="s">
        <v>36</v>
      </c>
      <c r="D31" s="28">
        <v>481609683.4849</v>
      </c>
      <c r="E31" s="27">
        <v>1059921376.9430002</v>
      </c>
      <c r="F31" s="28">
        <v>485439513.36329991</v>
      </c>
      <c r="G31" s="27">
        <v>1291183660.4836001</v>
      </c>
      <c r="H31" s="28">
        <v>12660443.35</v>
      </c>
      <c r="I31" s="27">
        <v>90017983.79339999</v>
      </c>
      <c r="J31" s="28">
        <v>174575022.9102</v>
      </c>
      <c r="K31" s="17">
        <f>SUM(D31:J31)</f>
        <v>3595407684.3284001</v>
      </c>
      <c r="L31" s="9"/>
    </row>
    <row r="32" spans="2:16" x14ac:dyDescent="0.25">
      <c r="B32" s="36" t="s">
        <v>37</v>
      </c>
      <c r="C32" s="33" t="s">
        <v>16</v>
      </c>
      <c r="D32" s="37">
        <f>+D33</f>
        <v>2156765651.5958009</v>
      </c>
      <c r="E32" s="38">
        <f t="shared" ref="E32:J32" si="9">+E33</f>
        <v>2067835777.2951005</v>
      </c>
      <c r="F32" s="37">
        <f t="shared" si="9"/>
        <v>1292484550.1116998</v>
      </c>
      <c r="G32" s="38">
        <f t="shared" si="9"/>
        <v>1720096394.4042006</v>
      </c>
      <c r="H32" s="37">
        <f t="shared" si="9"/>
        <v>109095558.63410001</v>
      </c>
      <c r="I32" s="38">
        <f t="shared" si="9"/>
        <v>15227500.227900002</v>
      </c>
      <c r="J32" s="37">
        <f t="shared" si="9"/>
        <v>449546204.01760006</v>
      </c>
      <c r="K32" s="2">
        <f>+K33</f>
        <v>7811051636.2864017</v>
      </c>
      <c r="L32" s="9"/>
    </row>
    <row r="33" spans="2:14" ht="15" customHeight="1" x14ac:dyDescent="0.25">
      <c r="B33" s="14" t="s">
        <v>35</v>
      </c>
      <c r="C33" s="21" t="s">
        <v>38</v>
      </c>
      <c r="D33" s="28">
        <v>2156765651.5958009</v>
      </c>
      <c r="E33" s="27">
        <v>2067835777.2951005</v>
      </c>
      <c r="F33" s="28">
        <v>1292484550.1116998</v>
      </c>
      <c r="G33" s="27">
        <v>1720096394.4042006</v>
      </c>
      <c r="H33" s="28">
        <v>109095558.63410001</v>
      </c>
      <c r="I33" s="27">
        <v>15227500.227900002</v>
      </c>
      <c r="J33" s="28">
        <v>449546204.01760006</v>
      </c>
      <c r="K33" s="17">
        <f>SUM(D33:J33)</f>
        <v>7811051636.2864017</v>
      </c>
      <c r="L33" s="9"/>
    </row>
    <row r="34" spans="2:14" x14ac:dyDescent="0.25">
      <c r="B34" s="39" t="s">
        <v>39</v>
      </c>
      <c r="C34" s="33" t="s">
        <v>16</v>
      </c>
      <c r="D34" s="37">
        <f>+D35</f>
        <v>251819808.88239998</v>
      </c>
      <c r="E34" s="38">
        <f t="shared" ref="E34:J34" si="10">+E35</f>
        <v>1260649419.7076001</v>
      </c>
      <c r="F34" s="37">
        <f t="shared" si="10"/>
        <v>1187103167.2121</v>
      </c>
      <c r="G34" s="38">
        <f t="shared" si="10"/>
        <v>418790919.41810012</v>
      </c>
      <c r="H34" s="37">
        <f t="shared" si="10"/>
        <v>175380084.65510002</v>
      </c>
      <c r="I34" s="38">
        <f t="shared" si="10"/>
        <v>407088386.9637</v>
      </c>
      <c r="J34" s="37">
        <f t="shared" si="10"/>
        <v>461487877.8192001</v>
      </c>
      <c r="K34" s="2">
        <f>+K35</f>
        <v>4162319664.6582003</v>
      </c>
      <c r="L34" s="7"/>
    </row>
    <row r="35" spans="2:14" x14ac:dyDescent="0.25">
      <c r="B35" s="14" t="s">
        <v>35</v>
      </c>
      <c r="C35" s="21" t="s">
        <v>40</v>
      </c>
      <c r="D35" s="28">
        <v>251819808.88239998</v>
      </c>
      <c r="E35" s="27">
        <v>1260649419.7076001</v>
      </c>
      <c r="F35" s="28">
        <v>1187103167.2121</v>
      </c>
      <c r="G35" s="27">
        <v>418790919.41810012</v>
      </c>
      <c r="H35" s="28">
        <v>175380084.65510002</v>
      </c>
      <c r="I35" s="27">
        <v>407088386.9637</v>
      </c>
      <c r="J35" s="28">
        <v>461487877.8192001</v>
      </c>
      <c r="K35" s="17">
        <f>SUM(D35:J35)</f>
        <v>4162319664.6582003</v>
      </c>
      <c r="L35" s="9"/>
      <c r="N35" s="12"/>
    </row>
    <row r="36" spans="2:14" x14ac:dyDescent="0.25">
      <c r="B36" s="6" t="s">
        <v>41</v>
      </c>
      <c r="C36" s="22" t="s">
        <v>16</v>
      </c>
      <c r="D36" s="29">
        <f>+D37+D39+D41+D43+D45</f>
        <v>3673810270.9373999</v>
      </c>
      <c r="E36" s="31">
        <f t="shared" ref="E36:J36" si="11">+E37+E39+E41+E43+E45</f>
        <v>7979723106.7856007</v>
      </c>
      <c r="F36" s="29">
        <f t="shared" si="11"/>
        <v>2548598838.2891002</v>
      </c>
      <c r="G36" s="31">
        <f t="shared" si="11"/>
        <v>2956783601.3231001</v>
      </c>
      <c r="H36" s="29">
        <f t="shared" si="11"/>
        <v>0</v>
      </c>
      <c r="I36" s="31">
        <f t="shared" si="11"/>
        <v>0</v>
      </c>
      <c r="J36" s="29">
        <f t="shared" si="11"/>
        <v>442421259.62380004</v>
      </c>
      <c r="K36" s="4">
        <f>+K37+K39+K41+K43+K45</f>
        <v>17601337076.959</v>
      </c>
      <c r="L36" s="85">
        <f>+K36/$K$47</f>
        <v>0.19482734659106413</v>
      </c>
      <c r="N36" s="12"/>
    </row>
    <row r="37" spans="2:14" ht="17.25" customHeight="1" x14ac:dyDescent="0.25">
      <c r="B37" s="39" t="s">
        <v>42</v>
      </c>
      <c r="C37" s="33" t="s">
        <v>16</v>
      </c>
      <c r="D37" s="37">
        <f>+D38</f>
        <v>1702565148.5377002</v>
      </c>
      <c r="E37" s="38">
        <f t="shared" ref="E37:J37" si="12">+E38</f>
        <v>3053137470.4784002</v>
      </c>
      <c r="F37" s="37">
        <f t="shared" si="12"/>
        <v>1112698989.2410002</v>
      </c>
      <c r="G37" s="38">
        <f t="shared" si="12"/>
        <v>1701479588.5479002</v>
      </c>
      <c r="H37" s="37">
        <f t="shared" si="12"/>
        <v>0</v>
      </c>
      <c r="I37" s="38">
        <f t="shared" si="12"/>
        <v>0</v>
      </c>
      <c r="J37" s="37">
        <f t="shared" si="12"/>
        <v>279124612.30110002</v>
      </c>
      <c r="K37" s="2">
        <f>+K38</f>
        <v>7849005809.1061001</v>
      </c>
      <c r="L37" s="20"/>
    </row>
    <row r="38" spans="2:14" x14ac:dyDescent="0.25">
      <c r="B38" s="14" t="s">
        <v>43</v>
      </c>
      <c r="C38" s="21" t="s">
        <v>44</v>
      </c>
      <c r="D38" s="28">
        <v>1702565148.5377002</v>
      </c>
      <c r="E38" s="27">
        <v>3053137470.4784002</v>
      </c>
      <c r="F38" s="28">
        <v>1112698989.2410002</v>
      </c>
      <c r="G38" s="27">
        <v>1701479588.5479002</v>
      </c>
      <c r="H38" s="25"/>
      <c r="I38" s="26"/>
      <c r="J38" s="28">
        <v>279124612.30110002</v>
      </c>
      <c r="K38" s="17">
        <f>SUM(D38:J38)</f>
        <v>7849005809.1061001</v>
      </c>
      <c r="L38" s="9"/>
      <c r="N38" s="12"/>
    </row>
    <row r="39" spans="2:14" x14ac:dyDescent="0.25">
      <c r="B39" s="39" t="s">
        <v>45</v>
      </c>
      <c r="C39" s="33"/>
      <c r="D39" s="37">
        <f>+D40</f>
        <v>1360763157.4798999</v>
      </c>
      <c r="E39" s="38">
        <f t="shared" ref="E39:J39" si="13">+E40</f>
        <v>1308426112.9614</v>
      </c>
      <c r="F39" s="37">
        <f t="shared" si="13"/>
        <v>1308426112.9614999</v>
      </c>
      <c r="G39" s="38">
        <f t="shared" si="13"/>
        <v>1255304012.7751999</v>
      </c>
      <c r="H39" s="37">
        <f t="shared" si="13"/>
        <v>0</v>
      </c>
      <c r="I39" s="38">
        <f t="shared" si="13"/>
        <v>0</v>
      </c>
      <c r="J39" s="37">
        <f t="shared" si="13"/>
        <v>0</v>
      </c>
      <c r="K39" s="2">
        <f>+K40</f>
        <v>5232919396.1779995</v>
      </c>
      <c r="L39" s="9"/>
      <c r="N39" s="12"/>
    </row>
    <row r="40" spans="2:14" x14ac:dyDescent="0.25">
      <c r="B40" s="14" t="s">
        <v>43</v>
      </c>
      <c r="C40" s="21" t="s">
        <v>44</v>
      </c>
      <c r="D40" s="28">
        <v>1360763157.4798999</v>
      </c>
      <c r="E40" s="27">
        <v>1308426112.9614</v>
      </c>
      <c r="F40" s="28">
        <v>1308426112.9614999</v>
      </c>
      <c r="G40" s="27">
        <v>1255304012.7751999</v>
      </c>
      <c r="H40" s="25"/>
      <c r="I40" s="26"/>
      <c r="J40" s="25"/>
      <c r="K40" s="17">
        <f>SUM(D40:J40)</f>
        <v>5232919396.1779995</v>
      </c>
      <c r="L40" s="9"/>
      <c r="N40" s="12"/>
    </row>
    <row r="41" spans="2:14" ht="15" customHeight="1" x14ac:dyDescent="0.25">
      <c r="B41" s="39" t="s">
        <v>46</v>
      </c>
      <c r="C41" s="33" t="s">
        <v>16</v>
      </c>
      <c r="D41" s="37">
        <f>+D42</f>
        <v>0</v>
      </c>
      <c r="E41" s="38">
        <f t="shared" ref="E41:J41" si="14">+E42</f>
        <v>0</v>
      </c>
      <c r="F41" s="37">
        <f t="shared" si="14"/>
        <v>127473736.08659999</v>
      </c>
      <c r="G41" s="38">
        <f t="shared" si="14"/>
        <v>0</v>
      </c>
      <c r="H41" s="37">
        <f t="shared" si="14"/>
        <v>0</v>
      </c>
      <c r="I41" s="38">
        <f t="shared" si="14"/>
        <v>0</v>
      </c>
      <c r="J41" s="37">
        <f t="shared" si="14"/>
        <v>163296647.32270002</v>
      </c>
      <c r="K41" s="2">
        <f>+K42</f>
        <v>290770383.40930003</v>
      </c>
      <c r="L41" s="7"/>
    </row>
    <row r="42" spans="2:14" ht="17.25" customHeight="1" x14ac:dyDescent="0.25">
      <c r="B42" s="14" t="s">
        <v>47</v>
      </c>
      <c r="C42" s="21" t="s">
        <v>44</v>
      </c>
      <c r="D42" s="25"/>
      <c r="E42" s="26"/>
      <c r="F42" s="28">
        <v>127473736.08659999</v>
      </c>
      <c r="G42" s="26"/>
      <c r="H42" s="25"/>
      <c r="I42" s="26"/>
      <c r="J42" s="28">
        <v>163296647.32270002</v>
      </c>
      <c r="K42" s="19">
        <f>SUM(D42:J42)</f>
        <v>290770383.40930003</v>
      </c>
      <c r="L42" s="9"/>
    </row>
    <row r="43" spans="2:14" ht="15" customHeight="1" x14ac:dyDescent="0.25">
      <c r="B43" s="39" t="s">
        <v>48</v>
      </c>
      <c r="C43" s="33" t="s">
        <v>16</v>
      </c>
      <c r="D43" s="37">
        <f>+D44</f>
        <v>0</v>
      </c>
      <c r="E43" s="38">
        <f t="shared" ref="E43:J43" si="15">+E44</f>
        <v>1700676224.1946001</v>
      </c>
      <c r="F43" s="37">
        <f t="shared" si="15"/>
        <v>0</v>
      </c>
      <c r="G43" s="38">
        <f t="shared" si="15"/>
        <v>0</v>
      </c>
      <c r="H43" s="37">
        <f t="shared" si="15"/>
        <v>0</v>
      </c>
      <c r="I43" s="38">
        <f t="shared" si="15"/>
        <v>0</v>
      </c>
      <c r="J43" s="37">
        <f t="shared" si="15"/>
        <v>0</v>
      </c>
      <c r="K43" s="2">
        <f>+K44</f>
        <v>1700676224.1946001</v>
      </c>
      <c r="L43" s="7"/>
    </row>
    <row r="44" spans="2:14" ht="17.25" customHeight="1" x14ac:dyDescent="0.25">
      <c r="B44" s="14" t="s">
        <v>47</v>
      </c>
      <c r="C44" s="21" t="s">
        <v>44</v>
      </c>
      <c r="D44" s="25"/>
      <c r="E44" s="27">
        <v>1700676224.1946001</v>
      </c>
      <c r="F44" s="25"/>
      <c r="G44" s="26"/>
      <c r="H44" s="25"/>
      <c r="I44" s="26"/>
      <c r="J44" s="25"/>
      <c r="K44" s="19">
        <f>SUM(D44:J44)</f>
        <v>1700676224.1946001</v>
      </c>
      <c r="L44" s="7"/>
    </row>
    <row r="45" spans="2:14" ht="15" customHeight="1" x14ac:dyDescent="0.25">
      <c r="B45" s="39" t="s">
        <v>49</v>
      </c>
      <c r="C45" s="33" t="s">
        <v>16</v>
      </c>
      <c r="D45" s="37">
        <f>+D46</f>
        <v>610481964.91980004</v>
      </c>
      <c r="E45" s="38">
        <f t="shared" ref="E45:J45" si="16">+E46</f>
        <v>1917483299.1512003</v>
      </c>
      <c r="F45" s="37">
        <f t="shared" si="16"/>
        <v>0</v>
      </c>
      <c r="G45" s="38">
        <f t="shared" si="16"/>
        <v>0</v>
      </c>
      <c r="H45" s="37">
        <f t="shared" si="16"/>
        <v>0</v>
      </c>
      <c r="I45" s="38">
        <f t="shared" si="16"/>
        <v>0</v>
      </c>
      <c r="J45" s="37">
        <f t="shared" si="16"/>
        <v>0</v>
      </c>
      <c r="K45" s="2">
        <f>+K46</f>
        <v>2527965264.0710001</v>
      </c>
      <c r="L45" s="7"/>
    </row>
    <row r="46" spans="2:14" ht="17.25" customHeight="1" x14ac:dyDescent="0.25">
      <c r="B46" s="14" t="s">
        <v>47</v>
      </c>
      <c r="C46" s="21" t="s">
        <v>44</v>
      </c>
      <c r="D46" s="28">
        <v>610481964.91980004</v>
      </c>
      <c r="E46" s="27">
        <v>1917483299.1512003</v>
      </c>
      <c r="F46" s="25"/>
      <c r="G46" s="26"/>
      <c r="H46" s="25"/>
      <c r="I46" s="26"/>
      <c r="J46" s="25"/>
      <c r="K46" s="19">
        <f>SUM(D46:J46)</f>
        <v>2527965264.0710001</v>
      </c>
      <c r="L46" s="86"/>
    </row>
    <row r="47" spans="2:14" x14ac:dyDescent="0.25">
      <c r="B47" s="115" t="s">
        <v>50</v>
      </c>
      <c r="C47" s="131"/>
      <c r="D47" s="29">
        <f>+D7+D10+D29+D36</f>
        <v>17392422958.552498</v>
      </c>
      <c r="E47" s="31">
        <f t="shared" ref="E47:J47" si="17">+E7+E10+E29+E36</f>
        <v>32929278645.000412</v>
      </c>
      <c r="F47" s="29">
        <f t="shared" si="17"/>
        <v>9480091027.2495995</v>
      </c>
      <c r="G47" s="31">
        <f t="shared" si="17"/>
        <v>25458817694.612698</v>
      </c>
      <c r="H47" s="29">
        <f t="shared" si="17"/>
        <v>350402266.79800004</v>
      </c>
      <c r="I47" s="31">
        <f t="shared" si="17"/>
        <v>910901941.21590006</v>
      </c>
      <c r="J47" s="29">
        <f t="shared" si="17"/>
        <v>3821342637.2575006</v>
      </c>
      <c r="K47" s="23">
        <f>+K36+K29+K10+K7</f>
        <v>90343257170.686615</v>
      </c>
      <c r="L47" s="117">
        <f>+K47/K48</f>
        <v>0.13876870917925524</v>
      </c>
    </row>
    <row r="48" spans="2:14" ht="15" customHeight="1" x14ac:dyDescent="0.25">
      <c r="B48" s="115" t="s">
        <v>51</v>
      </c>
      <c r="C48" s="132"/>
      <c r="D48" s="43">
        <v>134625376731.96001</v>
      </c>
      <c r="E48" s="4">
        <v>200442115120.72</v>
      </c>
      <c r="F48" s="43">
        <v>100300875537.89999</v>
      </c>
      <c r="G48" s="4">
        <v>123610058839.12</v>
      </c>
      <c r="H48" s="43">
        <v>22941676240.580002</v>
      </c>
      <c r="I48" s="4">
        <v>15728429434.719999</v>
      </c>
      <c r="J48" s="43">
        <v>40161752314.940002</v>
      </c>
      <c r="K48" s="23">
        <v>651034788065.83997</v>
      </c>
      <c r="L48" s="118"/>
    </row>
    <row r="49" spans="2:12" ht="15.75" customHeight="1" x14ac:dyDescent="0.25">
      <c r="B49" s="115" t="s">
        <v>52</v>
      </c>
      <c r="C49" s="128"/>
      <c r="D49" s="88">
        <f>+D47/D48</f>
        <v>0.12919126676377607</v>
      </c>
      <c r="E49" s="88">
        <f t="shared" ref="E49:J49" si="18">+E47/E48</f>
        <v>0.16428323271867362</v>
      </c>
      <c r="F49" s="88">
        <f t="shared" si="18"/>
        <v>9.4516533144991574E-2</v>
      </c>
      <c r="G49" s="88">
        <f t="shared" si="18"/>
        <v>0.20596072790279682</v>
      </c>
      <c r="H49" s="88">
        <f t="shared" si="18"/>
        <v>1.5273612229702589E-2</v>
      </c>
      <c r="I49" s="88">
        <f t="shared" si="18"/>
        <v>5.7914361061703563E-2</v>
      </c>
      <c r="J49" s="88">
        <f t="shared" si="18"/>
        <v>9.514880245491622E-2</v>
      </c>
      <c r="K49" s="126" t="s">
        <v>53</v>
      </c>
      <c r="L49" s="127"/>
    </row>
    <row r="50" spans="2:12" ht="15.75" x14ac:dyDescent="0.25">
      <c r="B50" s="129" t="s">
        <v>58</v>
      </c>
      <c r="C50" s="129"/>
      <c r="D50" s="129"/>
      <c r="E50" s="129"/>
      <c r="F50" s="129"/>
      <c r="G50" s="129"/>
      <c r="H50" s="129"/>
      <c r="I50" s="129"/>
      <c r="J50" s="129"/>
      <c r="K50" s="129"/>
      <c r="L50" s="129"/>
    </row>
    <row r="51" spans="2:12" x14ac:dyDescent="0.25">
      <c r="B51" s="130" t="s">
        <v>59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</row>
    <row r="52" spans="2:12" ht="15.75" x14ac:dyDescent="0.25">
      <c r="B52" s="40" t="s">
        <v>56</v>
      </c>
      <c r="C52" s="40"/>
      <c r="D52" s="40"/>
      <c r="E52" s="40"/>
      <c r="F52" s="40"/>
      <c r="G52" s="40"/>
      <c r="H52" s="40"/>
      <c r="I52" s="40"/>
      <c r="J52" s="40"/>
      <c r="K52" s="40"/>
      <c r="L52" s="40"/>
    </row>
    <row r="53" spans="2:12" x14ac:dyDescent="0.25">
      <c r="B53" s="41"/>
      <c r="C53" s="41"/>
      <c r="D53" s="41"/>
      <c r="E53" s="41"/>
      <c r="F53" s="41"/>
      <c r="G53" s="41"/>
      <c r="H53" s="41"/>
      <c r="I53" s="41"/>
      <c r="J53" s="41"/>
      <c r="K53" s="42"/>
      <c r="L53" s="41"/>
    </row>
  </sheetData>
  <mergeCells count="20">
    <mergeCell ref="B1:L1"/>
    <mergeCell ref="B2:L2"/>
    <mergeCell ref="B3:L3"/>
    <mergeCell ref="B5:B6"/>
    <mergeCell ref="C5:C6"/>
    <mergeCell ref="D5:D6"/>
    <mergeCell ref="E5:E6"/>
    <mergeCell ref="F5:F6"/>
    <mergeCell ref="G5:G6"/>
    <mergeCell ref="H5:H6"/>
    <mergeCell ref="B49:C49"/>
    <mergeCell ref="K49:L49"/>
    <mergeCell ref="B50:L50"/>
    <mergeCell ref="B51:L51"/>
    <mergeCell ref="I5:I6"/>
    <mergeCell ref="J5:J6"/>
    <mergeCell ref="K5:L5"/>
    <mergeCell ref="B47:C47"/>
    <mergeCell ref="L47:L48"/>
    <mergeCell ref="B48:C48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P53"/>
  <sheetViews>
    <sheetView showGridLines="0" topLeftCell="B1" zoomScaleNormal="100" workbookViewId="0">
      <pane xSplit="1" ySplit="7" topLeftCell="H41" activePane="bottomRight" state="frozen"/>
      <selection pane="topRight" activeCell="C1" sqref="C1"/>
      <selection pane="bottomLeft" activeCell="B8" sqref="B8"/>
      <selection pane="bottomRight" activeCell="C55" sqref="C55"/>
    </sheetView>
  </sheetViews>
  <sheetFormatPr baseColWidth="10" defaultColWidth="11.42578125" defaultRowHeight="15" x14ac:dyDescent="0.25"/>
  <cols>
    <col min="1" max="1" width="11.42578125" style="10"/>
    <col min="2" max="2" width="58.140625" style="10" customWidth="1"/>
    <col min="3" max="3" width="16.28515625" style="10" customWidth="1"/>
    <col min="4" max="4" width="18.28515625" style="10" bestFit="1" customWidth="1"/>
    <col min="5" max="5" width="17.85546875" style="10" bestFit="1" customWidth="1"/>
    <col min="6" max="6" width="18.28515625" style="10" bestFit="1" customWidth="1"/>
    <col min="7" max="7" width="17.85546875" style="10" bestFit="1" customWidth="1"/>
    <col min="8" max="8" width="18.28515625" style="10" customWidth="1"/>
    <col min="9" max="9" width="18" style="10" customWidth="1"/>
    <col min="10" max="10" width="17.28515625" style="10" customWidth="1"/>
    <col min="11" max="11" width="21.28515625" style="10" customWidth="1"/>
    <col min="12" max="12" width="13.140625" style="10" customWidth="1"/>
    <col min="13" max="13" width="17.85546875" style="10" bestFit="1" customWidth="1"/>
    <col min="14" max="14" width="45" style="10" bestFit="1" customWidth="1"/>
    <col min="15" max="15" width="21.42578125" style="10" customWidth="1"/>
    <col min="16" max="16" width="17.85546875" style="10" bestFit="1" customWidth="1"/>
    <col min="17" max="16384" width="11.42578125" style="10"/>
  </cols>
  <sheetData>
    <row r="1" spans="2:16" x14ac:dyDescent="0.25"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2:16" x14ac:dyDescent="0.25">
      <c r="B2" s="119" t="s">
        <v>60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2:16" x14ac:dyDescent="0.25">
      <c r="B3" s="119" t="s">
        <v>2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2:16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6" x14ac:dyDescent="0.25">
      <c r="B5" s="120" t="s">
        <v>3</v>
      </c>
      <c r="C5" s="121" t="s">
        <v>4</v>
      </c>
      <c r="D5" s="124" t="s">
        <v>5</v>
      </c>
      <c r="E5" s="124" t="s">
        <v>6</v>
      </c>
      <c r="F5" s="124" t="s">
        <v>7</v>
      </c>
      <c r="G5" s="124" t="s">
        <v>8</v>
      </c>
      <c r="H5" s="124" t="s">
        <v>9</v>
      </c>
      <c r="I5" s="124" t="s">
        <v>10</v>
      </c>
      <c r="J5" s="124" t="s">
        <v>11</v>
      </c>
      <c r="K5" s="122" t="s">
        <v>12</v>
      </c>
      <c r="L5" s="123"/>
    </row>
    <row r="6" spans="2:16" ht="33" customHeight="1" x14ac:dyDescent="0.25">
      <c r="B6" s="120"/>
      <c r="C6" s="121"/>
      <c r="D6" s="125"/>
      <c r="E6" s="125"/>
      <c r="F6" s="125"/>
      <c r="G6" s="125"/>
      <c r="H6" s="125"/>
      <c r="I6" s="125"/>
      <c r="J6" s="125"/>
      <c r="K6" s="24" t="s">
        <v>13</v>
      </c>
      <c r="L6" s="87" t="s">
        <v>14</v>
      </c>
    </row>
    <row r="7" spans="2:16" x14ac:dyDescent="0.25">
      <c r="B7" s="13" t="s">
        <v>15</v>
      </c>
      <c r="C7" s="22" t="s">
        <v>16</v>
      </c>
      <c r="D7" s="29">
        <f>+D8</f>
        <v>8201358614.6892986</v>
      </c>
      <c r="E7" s="30">
        <f t="shared" ref="E7:J8" si="0">+E8</f>
        <v>18447625203.645412</v>
      </c>
      <c r="F7" s="29">
        <f t="shared" si="0"/>
        <v>3526646430.8485999</v>
      </c>
      <c r="G7" s="30">
        <f t="shared" si="0"/>
        <v>18404113230.374496</v>
      </c>
      <c r="H7" s="29">
        <f t="shared" si="0"/>
        <v>45514482.701400012</v>
      </c>
      <c r="I7" s="30">
        <f t="shared" si="0"/>
        <v>271195587.9501</v>
      </c>
      <c r="J7" s="29">
        <f t="shared" si="0"/>
        <v>1946685443.1377001</v>
      </c>
      <c r="K7" s="5">
        <f>SUM(D7:J7)</f>
        <v>50843138993.347008</v>
      </c>
      <c r="L7" s="8">
        <f>+K7/$K$47</f>
        <v>0.56277735146618024</v>
      </c>
      <c r="O7" s="11"/>
      <c r="P7" s="11"/>
    </row>
    <row r="8" spans="2:16" x14ac:dyDescent="0.25">
      <c r="B8" s="32" t="s">
        <v>17</v>
      </c>
      <c r="C8" s="85" t="s">
        <v>16</v>
      </c>
      <c r="D8" s="35">
        <f>+D9</f>
        <v>8201358614.6892986</v>
      </c>
      <c r="E8" s="34">
        <f t="shared" si="0"/>
        <v>18447625203.645412</v>
      </c>
      <c r="F8" s="35">
        <f t="shared" si="0"/>
        <v>3526646430.8485999</v>
      </c>
      <c r="G8" s="34">
        <f t="shared" si="0"/>
        <v>18404113230.374496</v>
      </c>
      <c r="H8" s="35">
        <f t="shared" si="0"/>
        <v>45514482.701400012</v>
      </c>
      <c r="I8" s="34">
        <f t="shared" si="0"/>
        <v>271195587.9501</v>
      </c>
      <c r="J8" s="35">
        <f t="shared" si="0"/>
        <v>1946685443.1377001</v>
      </c>
      <c r="K8" s="50">
        <f>+K9</f>
        <v>50843138993.347008</v>
      </c>
      <c r="L8" s="9"/>
      <c r="O8" s="11"/>
      <c r="P8" s="11"/>
    </row>
    <row r="9" spans="2:16" x14ac:dyDescent="0.25">
      <c r="B9" s="15" t="s">
        <v>18</v>
      </c>
      <c r="C9" s="7" t="s">
        <v>19</v>
      </c>
      <c r="D9" s="27">
        <v>8201358614.6892986</v>
      </c>
      <c r="E9" s="28">
        <v>18447625203.645412</v>
      </c>
      <c r="F9" s="27">
        <v>3526646430.8485999</v>
      </c>
      <c r="G9" s="28">
        <v>18404113230.374496</v>
      </c>
      <c r="H9" s="27">
        <v>45514482.701400012</v>
      </c>
      <c r="I9" s="28">
        <v>271195587.9501</v>
      </c>
      <c r="J9" s="27">
        <v>1946685443.1377001</v>
      </c>
      <c r="K9" s="51">
        <f>SUM(D9:J9)</f>
        <v>50843138993.347008</v>
      </c>
      <c r="L9" s="7"/>
      <c r="O9" s="11"/>
      <c r="P9" s="11"/>
    </row>
    <row r="10" spans="2:16" x14ac:dyDescent="0.25">
      <c r="B10" s="6" t="s">
        <v>20</v>
      </c>
      <c r="C10" s="46" t="s">
        <v>16</v>
      </c>
      <c r="D10" s="31">
        <f>+D11+D13+D15+D17+D19</f>
        <v>2627058928.9627004</v>
      </c>
      <c r="E10" s="29">
        <f t="shared" ref="E10:J10" si="1">+E11+E13+E15+E17+E19</f>
        <v>2113523760.6236999</v>
      </c>
      <c r="F10" s="31">
        <f t="shared" si="1"/>
        <v>439818527.42480004</v>
      </c>
      <c r="G10" s="29">
        <f t="shared" si="1"/>
        <v>667849888.6092</v>
      </c>
      <c r="H10" s="31">
        <f>+H11+H13+H15+H17+H19+H21</f>
        <v>7751697.4573999997</v>
      </c>
      <c r="I10" s="29">
        <f t="shared" si="1"/>
        <v>127372482.28080001</v>
      </c>
      <c r="J10" s="31">
        <f t="shared" si="1"/>
        <v>346626829.74899995</v>
      </c>
      <c r="K10" s="43">
        <f>SUM(D10:J10)</f>
        <v>6330002115.1075993</v>
      </c>
      <c r="L10" s="8">
        <f>+K10/$K$47</f>
        <v>7.0066126829457231E-2</v>
      </c>
      <c r="M10" s="57"/>
      <c r="N10" s="18"/>
      <c r="O10" s="11"/>
      <c r="P10" s="11"/>
    </row>
    <row r="11" spans="2:16" hidden="1" x14ac:dyDescent="0.25">
      <c r="B11" s="15" t="s">
        <v>21</v>
      </c>
      <c r="C11" s="7" t="s">
        <v>16</v>
      </c>
      <c r="D11" s="26">
        <f>+D12</f>
        <v>0</v>
      </c>
      <c r="E11" s="25">
        <f t="shared" ref="E11:J11" si="2">+E12</f>
        <v>0</v>
      </c>
      <c r="F11" s="26">
        <f t="shared" si="2"/>
        <v>0</v>
      </c>
      <c r="G11" s="25">
        <f t="shared" si="2"/>
        <v>0</v>
      </c>
      <c r="H11" s="26">
        <f t="shared" si="2"/>
        <v>0</v>
      </c>
      <c r="I11" s="25">
        <f t="shared" si="2"/>
        <v>0</v>
      </c>
      <c r="J11" s="26">
        <f t="shared" si="2"/>
        <v>0</v>
      </c>
      <c r="K11" s="52">
        <f ca="1">+K12</f>
        <v>0</v>
      </c>
      <c r="L11" s="7"/>
      <c r="O11" s="11"/>
      <c r="P11" s="11"/>
    </row>
    <row r="12" spans="2:16" hidden="1" x14ac:dyDescent="0.25">
      <c r="B12" s="14" t="s">
        <v>22</v>
      </c>
      <c r="C12" s="7" t="s">
        <v>23</v>
      </c>
      <c r="D12" s="26">
        <v>0</v>
      </c>
      <c r="E12" s="25">
        <v>0</v>
      </c>
      <c r="F12" s="26">
        <v>0</v>
      </c>
      <c r="G12" s="25">
        <v>0</v>
      </c>
      <c r="H12" s="26">
        <v>0</v>
      </c>
      <c r="I12" s="25">
        <v>0</v>
      </c>
      <c r="J12" s="26"/>
      <c r="K12" s="51">
        <f ca="1">SUM(D12:K12)</f>
        <v>0</v>
      </c>
      <c r="L12" s="9"/>
      <c r="O12" s="11"/>
      <c r="P12" s="11"/>
    </row>
    <row r="13" spans="2:16" x14ac:dyDescent="0.25">
      <c r="B13" s="36" t="s">
        <v>24</v>
      </c>
      <c r="C13" s="9" t="s">
        <v>16</v>
      </c>
      <c r="D13" s="38">
        <f>+D14</f>
        <v>0</v>
      </c>
      <c r="E13" s="37">
        <f>+E14</f>
        <v>380188202.56060004</v>
      </c>
      <c r="F13" s="38">
        <f t="shared" ref="F13:J13" si="3">+F14</f>
        <v>0</v>
      </c>
      <c r="G13" s="37">
        <f t="shared" si="3"/>
        <v>0</v>
      </c>
      <c r="H13" s="38">
        <f t="shared" si="3"/>
        <v>0</v>
      </c>
      <c r="I13" s="37">
        <f t="shared" si="3"/>
        <v>0</v>
      </c>
      <c r="J13" s="38">
        <f t="shared" si="3"/>
        <v>0</v>
      </c>
      <c r="K13" s="52">
        <f>+K14</f>
        <v>380188202.56060004</v>
      </c>
      <c r="L13" s="9"/>
      <c r="O13" s="11"/>
      <c r="P13" s="11"/>
    </row>
    <row r="14" spans="2:16" x14ac:dyDescent="0.25">
      <c r="B14" s="14" t="s">
        <v>22</v>
      </c>
      <c r="C14" s="7" t="s">
        <v>25</v>
      </c>
      <c r="D14" s="26">
        <v>0</v>
      </c>
      <c r="E14" s="28">
        <v>380188202.56060004</v>
      </c>
      <c r="F14" s="26">
        <v>0</v>
      </c>
      <c r="G14" s="25">
        <v>0</v>
      </c>
      <c r="H14" s="25">
        <v>0</v>
      </c>
      <c r="I14" s="25">
        <v>0</v>
      </c>
      <c r="J14" s="26">
        <v>0</v>
      </c>
      <c r="K14" s="53">
        <f>SUM(D14:J14)</f>
        <v>380188202.56060004</v>
      </c>
      <c r="L14" s="9"/>
      <c r="O14" s="11"/>
      <c r="P14" s="11"/>
    </row>
    <row r="15" spans="2:16" x14ac:dyDescent="0.25">
      <c r="B15" s="36" t="s">
        <v>26</v>
      </c>
      <c r="C15" s="9" t="s">
        <v>16</v>
      </c>
      <c r="D15" s="38">
        <f>+D16</f>
        <v>2626149266.5426002</v>
      </c>
      <c r="E15" s="37">
        <f t="shared" ref="E15:I15" si="4">+E16</f>
        <v>1344763832.0174999</v>
      </c>
      <c r="F15" s="38">
        <f t="shared" si="4"/>
        <v>439818527.42480004</v>
      </c>
      <c r="G15" s="37">
        <f t="shared" si="4"/>
        <v>667849888.6092</v>
      </c>
      <c r="H15" s="38">
        <f>H16</f>
        <v>2188814.6793999998</v>
      </c>
      <c r="I15" s="37">
        <f t="shared" si="4"/>
        <v>127372482.28080001</v>
      </c>
      <c r="J15" s="38">
        <f>J16</f>
        <v>346626829.74899995</v>
      </c>
      <c r="K15" s="52">
        <f>+K16</f>
        <v>5554769641.3033009</v>
      </c>
      <c r="L15" s="7"/>
      <c r="O15" s="11"/>
      <c r="P15" s="11"/>
    </row>
    <row r="16" spans="2:16" x14ac:dyDescent="0.25">
      <c r="B16" s="14" t="s">
        <v>22</v>
      </c>
      <c r="C16" s="7" t="s">
        <v>23</v>
      </c>
      <c r="D16" s="27">
        <v>2626149266.5426002</v>
      </c>
      <c r="E16" s="28">
        <v>1344763832.0174999</v>
      </c>
      <c r="F16" s="27">
        <v>439818527.42480004</v>
      </c>
      <c r="G16" s="28">
        <v>667849888.6092</v>
      </c>
      <c r="H16" s="27">
        <v>2188814.6793999998</v>
      </c>
      <c r="I16" s="28">
        <v>127372482.28080001</v>
      </c>
      <c r="J16" s="27">
        <v>346626829.74899995</v>
      </c>
      <c r="K16" s="51">
        <f>SUM(D16:J16)</f>
        <v>5554769641.3033009</v>
      </c>
      <c r="L16" s="9"/>
      <c r="O16" s="11"/>
      <c r="P16" s="11"/>
    </row>
    <row r="17" spans="2:16" x14ac:dyDescent="0.25">
      <c r="B17" s="36" t="s">
        <v>27</v>
      </c>
      <c r="C17" s="9" t="s">
        <v>16</v>
      </c>
      <c r="D17" s="38">
        <f>+D18</f>
        <v>0</v>
      </c>
      <c r="E17" s="37">
        <f t="shared" ref="E17:J17" si="5">+E18</f>
        <v>388571726.0456</v>
      </c>
      <c r="F17" s="38">
        <f t="shared" si="5"/>
        <v>0</v>
      </c>
      <c r="G17" s="37">
        <f t="shared" si="5"/>
        <v>0</v>
      </c>
      <c r="H17" s="38">
        <f t="shared" si="5"/>
        <v>0</v>
      </c>
      <c r="I17" s="37">
        <f t="shared" si="5"/>
        <v>0</v>
      </c>
      <c r="J17" s="38">
        <f t="shared" si="5"/>
        <v>0</v>
      </c>
      <c r="K17" s="52">
        <f>+K18</f>
        <v>388571726.0456</v>
      </c>
      <c r="L17" s="7"/>
    </row>
    <row r="18" spans="2:16" x14ac:dyDescent="0.25">
      <c r="B18" s="14" t="s">
        <v>22</v>
      </c>
      <c r="C18" s="7" t="s">
        <v>25</v>
      </c>
      <c r="D18" s="26">
        <v>0</v>
      </c>
      <c r="E18" s="28">
        <v>388571726.0456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51">
        <f>+SUM(D18:J18)</f>
        <v>388571726.0456</v>
      </c>
      <c r="L18" s="9"/>
    </row>
    <row r="19" spans="2:16" x14ac:dyDescent="0.25">
      <c r="B19" s="36" t="s">
        <v>28</v>
      </c>
      <c r="C19" s="9" t="s">
        <v>16</v>
      </c>
      <c r="D19" s="38">
        <f>+D20</f>
        <v>909662.42009999999</v>
      </c>
      <c r="E19" s="37">
        <f t="shared" ref="E19:J19" si="6">+E20</f>
        <v>0</v>
      </c>
      <c r="F19" s="38">
        <f t="shared" si="6"/>
        <v>0</v>
      </c>
      <c r="G19" s="37">
        <f t="shared" si="6"/>
        <v>0</v>
      </c>
      <c r="H19" s="38">
        <f t="shared" si="6"/>
        <v>4430628.3747000005</v>
      </c>
      <c r="I19" s="37">
        <f t="shared" si="6"/>
        <v>0</v>
      </c>
      <c r="J19" s="38">
        <f t="shared" si="6"/>
        <v>0</v>
      </c>
      <c r="K19" s="52">
        <f>+K20</f>
        <v>5340290.7948000003</v>
      </c>
      <c r="L19" s="7"/>
      <c r="P19" s="11"/>
    </row>
    <row r="20" spans="2:16" x14ac:dyDescent="0.25">
      <c r="B20" s="14" t="s">
        <v>22</v>
      </c>
      <c r="C20" s="7" t="s">
        <v>23</v>
      </c>
      <c r="D20" s="27">
        <v>909662.42009999999</v>
      </c>
      <c r="E20" s="25">
        <v>0</v>
      </c>
      <c r="F20" s="25">
        <v>0</v>
      </c>
      <c r="G20" s="25">
        <v>0</v>
      </c>
      <c r="H20" s="27">
        <v>4430628.3747000005</v>
      </c>
      <c r="I20" s="25">
        <v>0</v>
      </c>
      <c r="J20" s="25">
        <v>0</v>
      </c>
      <c r="K20" s="51">
        <f>SUM(D20:J20)</f>
        <v>5340290.7948000003</v>
      </c>
      <c r="L20" s="9"/>
      <c r="M20" s="18"/>
    </row>
    <row r="21" spans="2:16" x14ac:dyDescent="0.25">
      <c r="B21" s="36" t="s">
        <v>29</v>
      </c>
      <c r="C21" s="9" t="s">
        <v>16</v>
      </c>
      <c r="D21" s="38">
        <v>0</v>
      </c>
      <c r="E21" s="37">
        <v>0</v>
      </c>
      <c r="F21" s="38">
        <v>0</v>
      </c>
      <c r="G21" s="37">
        <v>0</v>
      </c>
      <c r="H21" s="38">
        <f>+H22</f>
        <v>1132254.4032999999</v>
      </c>
      <c r="I21" s="37">
        <v>0</v>
      </c>
      <c r="J21" s="38">
        <v>0</v>
      </c>
      <c r="K21" s="52">
        <f>+K22</f>
        <v>1132254.4032999999</v>
      </c>
      <c r="L21" s="7"/>
      <c r="N21" s="18"/>
    </row>
    <row r="22" spans="2:16" x14ac:dyDescent="0.25">
      <c r="B22" s="14" t="s">
        <v>22</v>
      </c>
      <c r="C22" s="7" t="s">
        <v>23</v>
      </c>
      <c r="D22" s="26">
        <v>0</v>
      </c>
      <c r="E22" s="25">
        <v>0</v>
      </c>
      <c r="F22" s="26">
        <v>0</v>
      </c>
      <c r="G22" s="25">
        <v>0</v>
      </c>
      <c r="H22" s="27">
        <v>1132254.4032999999</v>
      </c>
      <c r="I22" s="25">
        <v>0</v>
      </c>
      <c r="J22" s="26">
        <v>0</v>
      </c>
      <c r="K22" s="51">
        <f>+D22+E22+F22+G22+H22+I22+J22</f>
        <v>1132254.4032999999</v>
      </c>
      <c r="L22" s="9"/>
    </row>
    <row r="23" spans="2:16" hidden="1" x14ac:dyDescent="0.25">
      <c r="B23" s="16" t="s">
        <v>30</v>
      </c>
      <c r="C23" s="7" t="s">
        <v>16</v>
      </c>
      <c r="D23" s="26"/>
      <c r="E23" s="25"/>
      <c r="F23" s="26"/>
      <c r="G23" s="25"/>
      <c r="H23" s="26"/>
      <c r="I23" s="25"/>
      <c r="J23" s="26"/>
      <c r="K23" s="52">
        <f>+K24</f>
        <v>0</v>
      </c>
      <c r="L23" s="7"/>
      <c r="N23" s="18"/>
    </row>
    <row r="24" spans="2:16" hidden="1" x14ac:dyDescent="0.25">
      <c r="B24" s="14" t="s">
        <v>22</v>
      </c>
      <c r="C24" s="7" t="s">
        <v>23</v>
      </c>
      <c r="D24" s="26"/>
      <c r="E24" s="25"/>
      <c r="F24" s="26"/>
      <c r="G24" s="25"/>
      <c r="H24" s="26"/>
      <c r="I24" s="25"/>
      <c r="J24" s="26"/>
      <c r="K24" s="53"/>
      <c r="L24" s="9"/>
    </row>
    <row r="25" spans="2:16" hidden="1" x14ac:dyDescent="0.25">
      <c r="B25" s="15" t="s">
        <v>31</v>
      </c>
      <c r="C25" s="7" t="s">
        <v>16</v>
      </c>
      <c r="D25" s="26"/>
      <c r="E25" s="25"/>
      <c r="F25" s="26"/>
      <c r="G25" s="25"/>
      <c r="H25" s="26"/>
      <c r="I25" s="25"/>
      <c r="J25" s="26"/>
      <c r="K25" s="52">
        <f>+K26</f>
        <v>0</v>
      </c>
      <c r="L25" s="9"/>
    </row>
    <row r="26" spans="2:16" hidden="1" x14ac:dyDescent="0.25">
      <c r="B26" s="14" t="s">
        <v>22</v>
      </c>
      <c r="C26" s="7" t="s">
        <v>23</v>
      </c>
      <c r="D26" s="26"/>
      <c r="E26" s="25"/>
      <c r="F26" s="26"/>
      <c r="G26" s="25"/>
      <c r="H26" s="26"/>
      <c r="I26" s="25"/>
      <c r="J26" s="26"/>
      <c r="K26" s="51"/>
      <c r="L26" s="9"/>
    </row>
    <row r="27" spans="2:16" hidden="1" x14ac:dyDescent="0.25">
      <c r="B27" s="15" t="s">
        <v>32</v>
      </c>
      <c r="C27" s="7" t="s">
        <v>16</v>
      </c>
      <c r="D27" s="26"/>
      <c r="E27" s="25"/>
      <c r="F27" s="26"/>
      <c r="G27" s="25"/>
      <c r="H27" s="26"/>
      <c r="I27" s="25"/>
      <c r="J27" s="26"/>
      <c r="K27" s="52">
        <f>+K28</f>
        <v>0</v>
      </c>
      <c r="L27" s="7"/>
    </row>
    <row r="28" spans="2:16" hidden="1" x14ac:dyDescent="0.25">
      <c r="B28" s="14" t="s">
        <v>22</v>
      </c>
      <c r="C28" s="7" t="s">
        <v>23</v>
      </c>
      <c r="D28" s="26"/>
      <c r="E28" s="25"/>
      <c r="F28" s="26"/>
      <c r="G28" s="25"/>
      <c r="H28" s="26"/>
      <c r="I28" s="25"/>
      <c r="J28" s="26"/>
      <c r="K28" s="51"/>
      <c r="L28" s="9"/>
    </row>
    <row r="29" spans="2:16" x14ac:dyDescent="0.25">
      <c r="B29" s="6" t="s">
        <v>33</v>
      </c>
      <c r="C29" s="46" t="s">
        <v>16</v>
      </c>
      <c r="D29" s="31">
        <f>+D30+D32+D34</f>
        <v>2890195143.9631009</v>
      </c>
      <c r="E29" s="29">
        <f t="shared" ref="E29:J29" si="7">+E30+E32+E34</f>
        <v>4388406573.9457006</v>
      </c>
      <c r="F29" s="31">
        <f t="shared" si="7"/>
        <v>2965027230.6870995</v>
      </c>
      <c r="G29" s="29">
        <f t="shared" si="7"/>
        <v>3430070974.3059006</v>
      </c>
      <c r="H29" s="31">
        <f t="shared" si="7"/>
        <v>297136086.63920003</v>
      </c>
      <c r="I29" s="29">
        <f t="shared" si="7"/>
        <v>512333870.98500001</v>
      </c>
      <c r="J29" s="31">
        <f t="shared" si="7"/>
        <v>1085609104.7470002</v>
      </c>
      <c r="K29" s="43">
        <f>+K30+K34+K32</f>
        <v>15568778985.273003</v>
      </c>
      <c r="L29" s="8">
        <f>+K29/$K$47</f>
        <v>0.17232917511329837</v>
      </c>
    </row>
    <row r="30" spans="2:16" x14ac:dyDescent="0.25">
      <c r="B30" s="39" t="s">
        <v>34</v>
      </c>
      <c r="C30" s="9" t="s">
        <v>16</v>
      </c>
      <c r="D30" s="38">
        <f>+D31</f>
        <v>481609683.4849</v>
      </c>
      <c r="E30" s="37">
        <f t="shared" ref="E30:J30" si="8">+E31</f>
        <v>1059921376.9430002</v>
      </c>
      <c r="F30" s="38">
        <f t="shared" si="8"/>
        <v>485439513.36329991</v>
      </c>
      <c r="G30" s="37">
        <f t="shared" si="8"/>
        <v>1291183660.4836001</v>
      </c>
      <c r="H30" s="38">
        <f t="shared" si="8"/>
        <v>12660443.35</v>
      </c>
      <c r="I30" s="37">
        <f t="shared" si="8"/>
        <v>90017983.79339999</v>
      </c>
      <c r="J30" s="38">
        <f t="shared" si="8"/>
        <v>174575022.9102</v>
      </c>
      <c r="K30" s="52">
        <f>+K31</f>
        <v>3595407684.3284001</v>
      </c>
      <c r="L30" s="7"/>
    </row>
    <row r="31" spans="2:16" x14ac:dyDescent="0.25">
      <c r="B31" s="14" t="s">
        <v>35</v>
      </c>
      <c r="C31" s="7" t="s">
        <v>36</v>
      </c>
      <c r="D31" s="27">
        <v>481609683.4849</v>
      </c>
      <c r="E31" s="28">
        <v>1059921376.9430002</v>
      </c>
      <c r="F31" s="27">
        <v>485439513.36329991</v>
      </c>
      <c r="G31" s="28">
        <v>1291183660.4836001</v>
      </c>
      <c r="H31" s="27">
        <v>12660443.35</v>
      </c>
      <c r="I31" s="28">
        <v>90017983.79339999</v>
      </c>
      <c r="J31" s="27">
        <v>174575022.9102</v>
      </c>
      <c r="K31" s="51">
        <f>SUM(D31:J31)</f>
        <v>3595407684.3284001</v>
      </c>
      <c r="L31" s="9"/>
    </row>
    <row r="32" spans="2:16" x14ac:dyDescent="0.25">
      <c r="B32" s="36" t="s">
        <v>37</v>
      </c>
      <c r="C32" s="9" t="s">
        <v>16</v>
      </c>
      <c r="D32" s="38">
        <f>+D33</f>
        <v>2156765651.5958009</v>
      </c>
      <c r="E32" s="37">
        <f t="shared" ref="E32:J32" si="9">+E33</f>
        <v>2067835777.2951005</v>
      </c>
      <c r="F32" s="38">
        <f t="shared" si="9"/>
        <v>1292484550.1116998</v>
      </c>
      <c r="G32" s="37">
        <f t="shared" si="9"/>
        <v>1720096394.4042006</v>
      </c>
      <c r="H32" s="38">
        <f t="shared" si="9"/>
        <v>109095558.63410001</v>
      </c>
      <c r="I32" s="37">
        <f t="shared" si="9"/>
        <v>15227500.227900002</v>
      </c>
      <c r="J32" s="38">
        <f t="shared" si="9"/>
        <v>449546204.01760006</v>
      </c>
      <c r="K32" s="52">
        <f>+K33</f>
        <v>7811051636.2864017</v>
      </c>
      <c r="L32" s="9"/>
    </row>
    <row r="33" spans="2:14" ht="15" customHeight="1" x14ac:dyDescent="0.25">
      <c r="B33" s="14" t="s">
        <v>35</v>
      </c>
      <c r="C33" s="7" t="s">
        <v>38</v>
      </c>
      <c r="D33" s="27">
        <v>2156765651.5958009</v>
      </c>
      <c r="E33" s="28">
        <v>2067835777.2951005</v>
      </c>
      <c r="F33" s="27">
        <v>1292484550.1116998</v>
      </c>
      <c r="G33" s="28">
        <v>1720096394.4042006</v>
      </c>
      <c r="H33" s="27">
        <v>109095558.63410001</v>
      </c>
      <c r="I33" s="28">
        <v>15227500.227900002</v>
      </c>
      <c r="J33" s="27">
        <v>449546204.01760006</v>
      </c>
      <c r="K33" s="51">
        <f>SUM(D33:J33)</f>
        <v>7811051636.2864017</v>
      </c>
      <c r="L33" s="9"/>
    </row>
    <row r="34" spans="2:14" x14ac:dyDescent="0.25">
      <c r="B34" s="39" t="s">
        <v>39</v>
      </c>
      <c r="C34" s="9" t="s">
        <v>16</v>
      </c>
      <c r="D34" s="38">
        <f>+D35</f>
        <v>251819808.88239998</v>
      </c>
      <c r="E34" s="37">
        <f t="shared" ref="E34:J34" si="10">+E35</f>
        <v>1260649419.7076001</v>
      </c>
      <c r="F34" s="38">
        <f t="shared" si="10"/>
        <v>1187103167.2121</v>
      </c>
      <c r="G34" s="37">
        <f t="shared" si="10"/>
        <v>418790919.41810012</v>
      </c>
      <c r="H34" s="38">
        <f t="shared" si="10"/>
        <v>175380084.65510002</v>
      </c>
      <c r="I34" s="37">
        <f t="shared" si="10"/>
        <v>407088386.9637</v>
      </c>
      <c r="J34" s="38">
        <f t="shared" si="10"/>
        <v>461487877.8192001</v>
      </c>
      <c r="K34" s="52">
        <f>+K35</f>
        <v>4162319664.6582003</v>
      </c>
      <c r="L34" s="7"/>
    </row>
    <row r="35" spans="2:14" x14ac:dyDescent="0.25">
      <c r="B35" s="14" t="s">
        <v>35</v>
      </c>
      <c r="C35" s="7" t="s">
        <v>40</v>
      </c>
      <c r="D35" s="27">
        <v>251819808.88239998</v>
      </c>
      <c r="E35" s="28">
        <v>1260649419.7076001</v>
      </c>
      <c r="F35" s="27">
        <v>1187103167.2121</v>
      </c>
      <c r="G35" s="28">
        <v>418790919.41810012</v>
      </c>
      <c r="H35" s="27">
        <v>175380084.65510002</v>
      </c>
      <c r="I35" s="28">
        <v>407088386.9637</v>
      </c>
      <c r="J35" s="27">
        <v>461487877.8192001</v>
      </c>
      <c r="K35" s="51">
        <f>SUM(D35:J35)</f>
        <v>4162319664.6582003</v>
      </c>
      <c r="L35" s="9"/>
      <c r="N35" s="12"/>
    </row>
    <row r="36" spans="2:14" x14ac:dyDescent="0.25">
      <c r="B36" s="6" t="s">
        <v>41</v>
      </c>
      <c r="C36" s="46" t="s">
        <v>16</v>
      </c>
      <c r="D36" s="31">
        <f>+D37+D39+D41+D43+D45</f>
        <v>3673810270.9373999</v>
      </c>
      <c r="E36" s="29">
        <f t="shared" ref="E36:J36" si="11">+E37+E39+E41+E43+E45</f>
        <v>7979723106.7856007</v>
      </c>
      <c r="F36" s="31">
        <f t="shared" si="11"/>
        <v>2548598838.2891002</v>
      </c>
      <c r="G36" s="29">
        <f t="shared" si="11"/>
        <v>2956783601.3231001</v>
      </c>
      <c r="H36" s="31">
        <f t="shared" si="11"/>
        <v>0</v>
      </c>
      <c r="I36" s="29">
        <f t="shared" si="11"/>
        <v>0</v>
      </c>
      <c r="J36" s="31">
        <f t="shared" si="11"/>
        <v>442421259.62380004</v>
      </c>
      <c r="K36" s="43">
        <f>+K37+K39+K41+K43+K45</f>
        <v>17601337076.959</v>
      </c>
      <c r="L36" s="85">
        <f>+K36/$K$47</f>
        <v>0.19482734659106413</v>
      </c>
      <c r="N36" s="12"/>
    </row>
    <row r="37" spans="2:14" ht="17.25" customHeight="1" x14ac:dyDescent="0.25">
      <c r="B37" s="39" t="s">
        <v>42</v>
      </c>
      <c r="C37" s="9" t="s">
        <v>16</v>
      </c>
      <c r="D37" s="38">
        <f>+D38</f>
        <v>1702565148.5377002</v>
      </c>
      <c r="E37" s="37">
        <f t="shared" ref="E37:J37" si="12">+E38</f>
        <v>3053137470.4784002</v>
      </c>
      <c r="F37" s="38">
        <f t="shared" si="12"/>
        <v>1112698989.2410002</v>
      </c>
      <c r="G37" s="37">
        <f t="shared" si="12"/>
        <v>1701479588.5479002</v>
      </c>
      <c r="H37" s="38">
        <f t="shared" si="12"/>
        <v>0</v>
      </c>
      <c r="I37" s="37">
        <f t="shared" si="12"/>
        <v>0</v>
      </c>
      <c r="J37" s="38">
        <f t="shared" si="12"/>
        <v>279124612.30110002</v>
      </c>
      <c r="K37" s="52">
        <f>+K38</f>
        <v>7849005809.1061001</v>
      </c>
      <c r="L37" s="20"/>
    </row>
    <row r="38" spans="2:14" x14ac:dyDescent="0.25">
      <c r="B38" s="14" t="s">
        <v>43</v>
      </c>
      <c r="C38" s="7" t="s">
        <v>44</v>
      </c>
      <c r="D38" s="27">
        <v>1702565148.5377002</v>
      </c>
      <c r="E38" s="28">
        <v>3053137470.4784002</v>
      </c>
      <c r="F38" s="27">
        <v>1112698989.2410002</v>
      </c>
      <c r="G38" s="28">
        <v>1701479588.5479002</v>
      </c>
      <c r="H38" s="26">
        <v>0</v>
      </c>
      <c r="I38" s="25">
        <v>0</v>
      </c>
      <c r="J38" s="27">
        <v>279124612.30110002</v>
      </c>
      <c r="K38" s="51">
        <f>SUM(D38:J38)</f>
        <v>7849005809.1061001</v>
      </c>
      <c r="L38" s="9"/>
      <c r="N38" s="12"/>
    </row>
    <row r="39" spans="2:14" x14ac:dyDescent="0.25">
      <c r="B39" s="39" t="s">
        <v>45</v>
      </c>
      <c r="C39" s="9"/>
      <c r="D39" s="38">
        <f>+D40</f>
        <v>1360763157.4798999</v>
      </c>
      <c r="E39" s="37">
        <f t="shared" ref="E39:J39" si="13">+E40</f>
        <v>1308426112.9614</v>
      </c>
      <c r="F39" s="38">
        <f t="shared" si="13"/>
        <v>1308426112.9614999</v>
      </c>
      <c r="G39" s="37">
        <f t="shared" si="13"/>
        <v>1255304012.7751999</v>
      </c>
      <c r="H39" s="38">
        <f t="shared" si="13"/>
        <v>0</v>
      </c>
      <c r="I39" s="37">
        <f t="shared" si="13"/>
        <v>0</v>
      </c>
      <c r="J39" s="38">
        <f t="shared" si="13"/>
        <v>0</v>
      </c>
      <c r="K39" s="52">
        <f>+K40</f>
        <v>5232919396.1779995</v>
      </c>
      <c r="L39" s="9"/>
      <c r="N39" s="12"/>
    </row>
    <row r="40" spans="2:14" x14ac:dyDescent="0.25">
      <c r="B40" s="14" t="s">
        <v>43</v>
      </c>
      <c r="C40" s="7" t="s">
        <v>44</v>
      </c>
      <c r="D40" s="27">
        <v>1360763157.4798999</v>
      </c>
      <c r="E40" s="28">
        <v>1308426112.9614</v>
      </c>
      <c r="F40" s="27">
        <v>1308426112.9614999</v>
      </c>
      <c r="G40" s="28">
        <v>1255304012.7751999</v>
      </c>
      <c r="H40" s="26">
        <v>0</v>
      </c>
      <c r="I40" s="25">
        <v>0</v>
      </c>
      <c r="J40" s="26">
        <v>0</v>
      </c>
      <c r="K40" s="51">
        <f>SUM(D40:J40)</f>
        <v>5232919396.1779995</v>
      </c>
      <c r="L40" s="9"/>
      <c r="N40" s="12"/>
    </row>
    <row r="41" spans="2:14" ht="15" customHeight="1" x14ac:dyDescent="0.25">
      <c r="B41" s="39" t="s">
        <v>46</v>
      </c>
      <c r="C41" s="9" t="s">
        <v>16</v>
      </c>
      <c r="D41" s="38">
        <f>+D42</f>
        <v>0</v>
      </c>
      <c r="E41" s="37">
        <f t="shared" ref="E41:J41" si="14">+E42</f>
        <v>0</v>
      </c>
      <c r="F41" s="38">
        <f t="shared" si="14"/>
        <v>127473736.08659999</v>
      </c>
      <c r="G41" s="37">
        <f t="shared" si="14"/>
        <v>0</v>
      </c>
      <c r="H41" s="38">
        <f t="shared" si="14"/>
        <v>0</v>
      </c>
      <c r="I41" s="37">
        <f t="shared" si="14"/>
        <v>0</v>
      </c>
      <c r="J41" s="38">
        <f t="shared" si="14"/>
        <v>163296647.32270002</v>
      </c>
      <c r="K41" s="52">
        <f>+K42</f>
        <v>290770383.40930003</v>
      </c>
      <c r="L41" s="7"/>
    </row>
    <row r="42" spans="2:14" ht="17.25" customHeight="1" x14ac:dyDescent="0.25">
      <c r="B42" s="14" t="s">
        <v>47</v>
      </c>
      <c r="C42" s="7" t="s">
        <v>44</v>
      </c>
      <c r="D42" s="26">
        <v>0</v>
      </c>
      <c r="E42" s="25">
        <v>0</v>
      </c>
      <c r="F42" s="27">
        <v>127473736.08659999</v>
      </c>
      <c r="G42" s="25">
        <v>0</v>
      </c>
      <c r="H42" s="26">
        <v>0</v>
      </c>
      <c r="I42" s="25">
        <v>0</v>
      </c>
      <c r="J42" s="27">
        <v>163296647.32270002</v>
      </c>
      <c r="K42" s="54">
        <f>SUM(D42:J42)</f>
        <v>290770383.40930003</v>
      </c>
      <c r="L42" s="9"/>
    </row>
    <row r="43" spans="2:14" ht="15" customHeight="1" x14ac:dyDescent="0.25">
      <c r="B43" s="39" t="s">
        <v>48</v>
      </c>
      <c r="C43" s="9" t="s">
        <v>16</v>
      </c>
      <c r="D43" s="38">
        <f>+D44</f>
        <v>0</v>
      </c>
      <c r="E43" s="37">
        <f t="shared" ref="E43:J43" si="15">+E44</f>
        <v>1700676224.1946001</v>
      </c>
      <c r="F43" s="38">
        <f t="shared" si="15"/>
        <v>0</v>
      </c>
      <c r="G43" s="37">
        <f t="shared" si="15"/>
        <v>0</v>
      </c>
      <c r="H43" s="38">
        <f t="shared" si="15"/>
        <v>0</v>
      </c>
      <c r="I43" s="37">
        <f t="shared" si="15"/>
        <v>0</v>
      </c>
      <c r="J43" s="38">
        <f t="shared" si="15"/>
        <v>0</v>
      </c>
      <c r="K43" s="52">
        <f>+K44</f>
        <v>1700676224.1946001</v>
      </c>
      <c r="L43" s="7"/>
    </row>
    <row r="44" spans="2:14" ht="17.25" customHeight="1" x14ac:dyDescent="0.25">
      <c r="B44" s="14" t="s">
        <v>47</v>
      </c>
      <c r="C44" s="7" t="s">
        <v>44</v>
      </c>
      <c r="D44" s="26">
        <v>0</v>
      </c>
      <c r="E44" s="28">
        <v>1700676224.1946001</v>
      </c>
      <c r="F44" s="26">
        <v>0</v>
      </c>
      <c r="G44" s="25">
        <v>0</v>
      </c>
      <c r="H44" s="26">
        <v>0</v>
      </c>
      <c r="I44" s="25">
        <v>0</v>
      </c>
      <c r="J44" s="26">
        <v>0</v>
      </c>
      <c r="K44" s="54">
        <f>SUM(D44:J44)</f>
        <v>1700676224.1946001</v>
      </c>
      <c r="L44" s="7"/>
    </row>
    <row r="45" spans="2:14" ht="15" customHeight="1" x14ac:dyDescent="0.25">
      <c r="B45" s="39" t="s">
        <v>49</v>
      </c>
      <c r="C45" s="9" t="s">
        <v>16</v>
      </c>
      <c r="D45" s="38">
        <f>+D46</f>
        <v>610481964.91980004</v>
      </c>
      <c r="E45" s="37">
        <f t="shared" ref="E45:J45" si="16">+E46</f>
        <v>1917483299.1512003</v>
      </c>
      <c r="F45" s="38">
        <f t="shared" si="16"/>
        <v>0</v>
      </c>
      <c r="G45" s="37">
        <f t="shared" si="16"/>
        <v>0</v>
      </c>
      <c r="H45" s="38">
        <f t="shared" si="16"/>
        <v>0</v>
      </c>
      <c r="I45" s="37">
        <f t="shared" si="16"/>
        <v>0</v>
      </c>
      <c r="J45" s="38">
        <f t="shared" si="16"/>
        <v>0</v>
      </c>
      <c r="K45" s="52">
        <f>+K46</f>
        <v>2527965264.0710001</v>
      </c>
      <c r="L45" s="7"/>
    </row>
    <row r="46" spans="2:14" ht="17.25" customHeight="1" x14ac:dyDescent="0.25">
      <c r="B46" s="14" t="s">
        <v>47</v>
      </c>
      <c r="C46" s="47" t="s">
        <v>44</v>
      </c>
      <c r="D46" s="27">
        <v>610481964.91980004</v>
      </c>
      <c r="E46" s="48">
        <v>1917483299.1512003</v>
      </c>
      <c r="F46" s="26">
        <v>0</v>
      </c>
      <c r="G46" s="49">
        <v>0</v>
      </c>
      <c r="H46" s="26">
        <v>0</v>
      </c>
      <c r="I46" s="49">
        <v>0</v>
      </c>
      <c r="J46" s="26">
        <v>0</v>
      </c>
      <c r="K46" s="55">
        <f>SUM(D46:J46)</f>
        <v>2527965264.0710001</v>
      </c>
      <c r="L46" s="86"/>
    </row>
    <row r="47" spans="2:14" x14ac:dyDescent="0.25">
      <c r="B47" s="115" t="s">
        <v>50</v>
      </c>
      <c r="C47" s="131"/>
      <c r="D47" s="29">
        <f>+D7+D10+D29+D36</f>
        <v>17392422958.552498</v>
      </c>
      <c r="E47" s="31">
        <f t="shared" ref="E47:J47" si="17">+E7+E10+E29+E36</f>
        <v>32929278645.000412</v>
      </c>
      <c r="F47" s="29">
        <f t="shared" si="17"/>
        <v>9480091027.2495995</v>
      </c>
      <c r="G47" s="31">
        <f t="shared" si="17"/>
        <v>25458817694.612698</v>
      </c>
      <c r="H47" s="29">
        <f t="shared" si="17"/>
        <v>350402266.79800004</v>
      </c>
      <c r="I47" s="31">
        <f t="shared" si="17"/>
        <v>910901941.21590006</v>
      </c>
      <c r="J47" s="29">
        <f t="shared" si="17"/>
        <v>3821342637.2575006</v>
      </c>
      <c r="K47" s="23">
        <f>+K36+K29+K10+K7</f>
        <v>90343257170.686615</v>
      </c>
      <c r="L47" s="117">
        <f>+K47/K48</f>
        <v>0.13767615075080095</v>
      </c>
    </row>
    <row r="48" spans="2:14" ht="15" customHeight="1" x14ac:dyDescent="0.25">
      <c r="B48" s="115" t="s">
        <v>51</v>
      </c>
      <c r="C48" s="132"/>
      <c r="D48" s="44">
        <v>135573228221.14</v>
      </c>
      <c r="E48" s="45">
        <v>201939703326.23001</v>
      </c>
      <c r="F48" s="44">
        <v>101436160578.8</v>
      </c>
      <c r="G48" s="45">
        <v>124163817431.12</v>
      </c>
      <c r="H48" s="44">
        <v>23011796496.580002</v>
      </c>
      <c r="I48" s="45">
        <v>38851776277.449997</v>
      </c>
      <c r="J48" s="44">
        <v>40660447679.779999</v>
      </c>
      <c r="K48" s="56">
        <v>656201213340.21997</v>
      </c>
      <c r="L48" s="118"/>
    </row>
    <row r="49" spans="2:12" ht="15.75" customHeight="1" x14ac:dyDescent="0.25">
      <c r="B49" s="115" t="s">
        <v>52</v>
      </c>
      <c r="C49" s="128"/>
      <c r="D49" s="88">
        <f>+D47/D48</f>
        <v>0.12828803434689098</v>
      </c>
      <c r="E49" s="88">
        <f t="shared" ref="E49:J49" si="18">+E47/E48</f>
        <v>0.16306490552679354</v>
      </c>
      <c r="F49" s="88">
        <f t="shared" si="18"/>
        <v>9.345869336098396E-2</v>
      </c>
      <c r="G49" s="88">
        <f t="shared" si="18"/>
        <v>0.20504216301770847</v>
      </c>
      <c r="H49" s="88">
        <f t="shared" si="18"/>
        <v>1.5227071334916272E-2</v>
      </c>
      <c r="I49" s="88">
        <f t="shared" si="18"/>
        <v>2.3445567448729433E-2</v>
      </c>
      <c r="J49" s="88">
        <f t="shared" si="18"/>
        <v>9.3981814153950224E-2</v>
      </c>
      <c r="K49" s="126" t="s">
        <v>53</v>
      </c>
      <c r="L49" s="127"/>
    </row>
    <row r="50" spans="2:12" ht="15.75" x14ac:dyDescent="0.25">
      <c r="B50" s="129" t="s">
        <v>61</v>
      </c>
      <c r="C50" s="129"/>
      <c r="D50" s="129"/>
      <c r="E50" s="129"/>
      <c r="F50" s="129"/>
      <c r="G50" s="129"/>
      <c r="H50" s="129"/>
      <c r="I50" s="129"/>
      <c r="J50" s="129"/>
      <c r="K50" s="129"/>
      <c r="L50" s="129"/>
    </row>
    <row r="51" spans="2:12" x14ac:dyDescent="0.25">
      <c r="B51" s="130" t="s">
        <v>62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</row>
    <row r="52" spans="2:12" ht="15.75" x14ac:dyDescent="0.25">
      <c r="B52" s="40" t="s">
        <v>56</v>
      </c>
      <c r="C52" s="40"/>
      <c r="D52" s="40"/>
      <c r="E52" s="40"/>
      <c r="F52" s="40"/>
      <c r="G52" s="40"/>
      <c r="H52" s="40"/>
      <c r="I52" s="40"/>
      <c r="J52" s="40"/>
      <c r="K52" s="40"/>
      <c r="L52" s="40"/>
    </row>
    <row r="53" spans="2:12" x14ac:dyDescent="0.25">
      <c r="B53" s="41"/>
      <c r="C53" s="41"/>
      <c r="D53" s="41"/>
      <c r="E53" s="41"/>
      <c r="F53" s="41"/>
      <c r="G53" s="41"/>
      <c r="H53" s="41"/>
      <c r="I53" s="41"/>
      <c r="J53" s="41"/>
      <c r="K53" s="42"/>
      <c r="L53" s="41"/>
    </row>
  </sheetData>
  <mergeCells count="20">
    <mergeCell ref="B1:L1"/>
    <mergeCell ref="B2:L2"/>
    <mergeCell ref="B3:L3"/>
    <mergeCell ref="B5:B6"/>
    <mergeCell ref="C5:C6"/>
    <mergeCell ref="D5:D6"/>
    <mergeCell ref="E5:E6"/>
    <mergeCell ref="F5:F6"/>
    <mergeCell ref="G5:G6"/>
    <mergeCell ref="H5:H6"/>
    <mergeCell ref="B49:C49"/>
    <mergeCell ref="K49:L49"/>
    <mergeCell ref="B50:L50"/>
    <mergeCell ref="B51:L51"/>
    <mergeCell ref="I5:I6"/>
    <mergeCell ref="J5:J6"/>
    <mergeCell ref="K5:L5"/>
    <mergeCell ref="B47:C47"/>
    <mergeCell ref="L47:L48"/>
    <mergeCell ref="B48:C48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P53"/>
  <sheetViews>
    <sheetView showGridLines="0" topLeftCell="B1" zoomScaleNormal="100" workbookViewId="0">
      <pane xSplit="1" ySplit="7" topLeftCell="C32" activePane="bottomRight" state="frozen"/>
      <selection pane="topRight" activeCell="C1" sqref="C1"/>
      <selection pane="bottomLeft" activeCell="B8" sqref="B8"/>
      <selection pane="bottomRight" activeCell="C63" sqref="C63"/>
    </sheetView>
  </sheetViews>
  <sheetFormatPr baseColWidth="10" defaultColWidth="11.42578125" defaultRowHeight="15" x14ac:dyDescent="0.25"/>
  <cols>
    <col min="1" max="1" width="11.42578125" style="10"/>
    <col min="2" max="2" width="58.140625" style="10" customWidth="1"/>
    <col min="3" max="3" width="16.28515625" style="10" customWidth="1"/>
    <col min="4" max="4" width="18.28515625" style="10" bestFit="1" customWidth="1"/>
    <col min="5" max="5" width="17.85546875" style="10" bestFit="1" customWidth="1"/>
    <col min="6" max="6" width="18.28515625" style="10" bestFit="1" customWidth="1"/>
    <col min="7" max="7" width="17.85546875" style="10" bestFit="1" customWidth="1"/>
    <col min="8" max="8" width="18.28515625" style="10" customWidth="1"/>
    <col min="9" max="9" width="18" style="10" customWidth="1"/>
    <col min="10" max="10" width="17.28515625" style="10" customWidth="1"/>
    <col min="11" max="11" width="21.28515625" style="10" customWidth="1"/>
    <col min="12" max="12" width="13.140625" style="10" customWidth="1"/>
    <col min="13" max="13" width="17.85546875" style="10" bestFit="1" customWidth="1"/>
    <col min="14" max="14" width="45" style="10" bestFit="1" customWidth="1"/>
    <col min="15" max="15" width="21.42578125" style="10" customWidth="1"/>
    <col min="16" max="16" width="17.85546875" style="10" bestFit="1" customWidth="1"/>
    <col min="17" max="16384" width="11.42578125" style="10"/>
  </cols>
  <sheetData>
    <row r="1" spans="2:16" x14ac:dyDescent="0.25"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2:16" x14ac:dyDescent="0.25">
      <c r="B2" s="119" t="s">
        <v>63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2:16" x14ac:dyDescent="0.25">
      <c r="B3" s="119" t="s">
        <v>2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2:16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6" x14ac:dyDescent="0.25">
      <c r="B5" s="120" t="s">
        <v>3</v>
      </c>
      <c r="C5" s="121" t="s">
        <v>4</v>
      </c>
      <c r="D5" s="124" t="s">
        <v>5</v>
      </c>
      <c r="E5" s="124" t="s">
        <v>6</v>
      </c>
      <c r="F5" s="124" t="s">
        <v>7</v>
      </c>
      <c r="G5" s="124" t="s">
        <v>8</v>
      </c>
      <c r="H5" s="124" t="s">
        <v>9</v>
      </c>
      <c r="I5" s="124" t="s">
        <v>10</v>
      </c>
      <c r="J5" s="124" t="s">
        <v>11</v>
      </c>
      <c r="K5" s="122" t="s">
        <v>12</v>
      </c>
      <c r="L5" s="123"/>
    </row>
    <row r="6" spans="2:16" ht="33" customHeight="1" x14ac:dyDescent="0.25">
      <c r="B6" s="120"/>
      <c r="C6" s="121"/>
      <c r="D6" s="125"/>
      <c r="E6" s="125"/>
      <c r="F6" s="125"/>
      <c r="G6" s="125"/>
      <c r="H6" s="125"/>
      <c r="I6" s="125"/>
      <c r="J6" s="125"/>
      <c r="K6" s="24" t="s">
        <v>13</v>
      </c>
      <c r="L6" s="87" t="s">
        <v>14</v>
      </c>
    </row>
    <row r="7" spans="2:16" x14ac:dyDescent="0.25">
      <c r="B7" s="13" t="s">
        <v>15</v>
      </c>
      <c r="C7" s="22" t="s">
        <v>16</v>
      </c>
      <c r="D7" s="29">
        <f>+D8</f>
        <v>18801897519.395294</v>
      </c>
      <c r="E7" s="30">
        <f t="shared" ref="E7:J8" si="0">+E8</f>
        <v>19679221914.298801</v>
      </c>
      <c r="F7" s="29">
        <f t="shared" si="0"/>
        <v>4669455938.7596006</v>
      </c>
      <c r="G7" s="30">
        <f t="shared" si="0"/>
        <v>19967656116.943394</v>
      </c>
      <c r="H7" s="29">
        <f t="shared" si="0"/>
        <v>44547602.610799998</v>
      </c>
      <c r="I7" s="30">
        <f t="shared" si="0"/>
        <v>378194659.04290003</v>
      </c>
      <c r="J7" s="29">
        <f t="shared" si="0"/>
        <v>2577690482.7364993</v>
      </c>
      <c r="K7" s="5">
        <f>SUM(D7:J7)</f>
        <v>66118664233.787277</v>
      </c>
      <c r="L7" s="8">
        <f>+K7/$K$47</f>
        <v>0.66361584279947461</v>
      </c>
      <c r="O7" s="11"/>
      <c r="P7" s="11"/>
    </row>
    <row r="8" spans="2:16" x14ac:dyDescent="0.25">
      <c r="B8" s="32" t="s">
        <v>17</v>
      </c>
      <c r="C8" s="85" t="s">
        <v>16</v>
      </c>
      <c r="D8" s="35">
        <f>+D9</f>
        <v>18801897519.395294</v>
      </c>
      <c r="E8" s="34">
        <f t="shared" si="0"/>
        <v>19679221914.298801</v>
      </c>
      <c r="F8" s="35">
        <f t="shared" si="0"/>
        <v>4669455938.7596006</v>
      </c>
      <c r="G8" s="34">
        <f t="shared" si="0"/>
        <v>19967656116.943394</v>
      </c>
      <c r="H8" s="35">
        <f t="shared" si="0"/>
        <v>44547602.610799998</v>
      </c>
      <c r="I8" s="34">
        <f t="shared" si="0"/>
        <v>378194659.04290003</v>
      </c>
      <c r="J8" s="35">
        <f t="shared" si="0"/>
        <v>2577690482.7364993</v>
      </c>
      <c r="K8" s="50">
        <f>+K9</f>
        <v>66118664233.787277</v>
      </c>
      <c r="L8" s="9"/>
      <c r="O8" s="11"/>
      <c r="P8" s="11"/>
    </row>
    <row r="9" spans="2:16" x14ac:dyDescent="0.25">
      <c r="B9" s="15" t="s">
        <v>18</v>
      </c>
      <c r="C9" s="7" t="s">
        <v>19</v>
      </c>
      <c r="D9" s="27">
        <v>18801897519.395294</v>
      </c>
      <c r="E9" s="27">
        <v>19679221914.298801</v>
      </c>
      <c r="F9" s="27">
        <v>4669455938.7596006</v>
      </c>
      <c r="G9" s="65">
        <v>19967656116.943394</v>
      </c>
      <c r="H9" s="48">
        <v>44547602.610799998</v>
      </c>
      <c r="I9" s="48">
        <v>378194659.04290003</v>
      </c>
      <c r="J9" s="65">
        <v>2577690482.7364993</v>
      </c>
      <c r="K9" s="51">
        <f>SUM(D9:J9)</f>
        <v>66118664233.787277</v>
      </c>
      <c r="L9" s="7"/>
      <c r="O9" s="11"/>
      <c r="P9" s="11"/>
    </row>
    <row r="10" spans="2:16" x14ac:dyDescent="0.25">
      <c r="B10" s="6" t="s">
        <v>20</v>
      </c>
      <c r="C10" s="46" t="s">
        <v>16</v>
      </c>
      <c r="D10" s="31">
        <f>+D11+D13+D15+D17+D19</f>
        <v>419160914.27020001</v>
      </c>
      <c r="E10" s="29">
        <f t="shared" ref="E10:J10" si="1">+E11+E13+E15+E17+E19</f>
        <v>1733757481.2879</v>
      </c>
      <c r="F10" s="31">
        <f t="shared" si="1"/>
        <v>775854931.04530001</v>
      </c>
      <c r="G10" s="29">
        <f t="shared" si="1"/>
        <v>902678006.32790017</v>
      </c>
      <c r="H10" s="31">
        <f>+H11+H13+H15+H17+H19+H21</f>
        <v>10183692.2225</v>
      </c>
      <c r="I10" s="29">
        <f t="shared" si="1"/>
        <v>76450761.536599994</v>
      </c>
      <c r="J10" s="31">
        <f t="shared" si="1"/>
        <v>110015066.8647</v>
      </c>
      <c r="K10" s="43">
        <f>SUM(D10:J10)</f>
        <v>4028100853.5551</v>
      </c>
      <c r="L10" s="8">
        <f>+K10/$K$47</f>
        <v>4.0429001005850097E-2</v>
      </c>
      <c r="M10" s="57"/>
      <c r="N10" s="18"/>
      <c r="O10" s="11"/>
      <c r="P10" s="11"/>
    </row>
    <row r="11" spans="2:16" s="58" customFormat="1" x14ac:dyDescent="0.25">
      <c r="B11" s="36" t="s">
        <v>21</v>
      </c>
      <c r="C11" s="9" t="s">
        <v>16</v>
      </c>
      <c r="D11" s="38">
        <f>+D12</f>
        <v>0</v>
      </c>
      <c r="E11" s="37">
        <f t="shared" ref="E11:J11" si="2">+E12</f>
        <v>0</v>
      </c>
      <c r="F11" s="38">
        <f t="shared" si="2"/>
        <v>0</v>
      </c>
      <c r="G11" s="34">
        <f t="shared" si="2"/>
        <v>339888532.4831</v>
      </c>
      <c r="H11" s="64">
        <f t="shared" si="2"/>
        <v>0</v>
      </c>
      <c r="I11" s="64">
        <f t="shared" si="2"/>
        <v>0</v>
      </c>
      <c r="J11" s="38">
        <f t="shared" si="2"/>
        <v>0</v>
      </c>
      <c r="K11" s="52">
        <f ca="1">+K12</f>
        <v>0</v>
      </c>
      <c r="L11" s="9"/>
      <c r="O11" s="59"/>
      <c r="P11" s="59"/>
    </row>
    <row r="12" spans="2:16" x14ac:dyDescent="0.25">
      <c r="B12" s="14" t="s">
        <v>22</v>
      </c>
      <c r="C12" s="7" t="s">
        <v>23</v>
      </c>
      <c r="D12" s="26">
        <v>0</v>
      </c>
      <c r="E12" s="25">
        <v>0</v>
      </c>
      <c r="F12" s="26">
        <v>0</v>
      </c>
      <c r="G12" s="62">
        <v>339888532.4831</v>
      </c>
      <c r="H12" s="61">
        <v>0</v>
      </c>
      <c r="I12" s="61">
        <v>0</v>
      </c>
      <c r="J12" s="26"/>
      <c r="K12" s="51">
        <f ca="1">SUM(D12:K12)</f>
        <v>0</v>
      </c>
      <c r="L12" s="9"/>
      <c r="O12" s="11"/>
      <c r="P12" s="11"/>
    </row>
    <row r="13" spans="2:16" x14ac:dyDescent="0.25">
      <c r="B13" s="36" t="s">
        <v>24</v>
      </c>
      <c r="C13" s="9" t="s">
        <v>16</v>
      </c>
      <c r="D13" s="38">
        <f>+D14</f>
        <v>0</v>
      </c>
      <c r="E13" s="37">
        <f>+E14</f>
        <v>290463903.28719997</v>
      </c>
      <c r="F13" s="38">
        <f t="shared" ref="F13:J13" si="3">+F14</f>
        <v>0</v>
      </c>
      <c r="G13" s="37">
        <f t="shared" si="3"/>
        <v>0</v>
      </c>
      <c r="H13" s="63">
        <f t="shared" si="3"/>
        <v>0</v>
      </c>
      <c r="I13" s="63">
        <f t="shared" si="3"/>
        <v>0</v>
      </c>
      <c r="J13" s="38">
        <f t="shared" si="3"/>
        <v>0</v>
      </c>
      <c r="K13" s="52">
        <f>+K14</f>
        <v>290463903.28719997</v>
      </c>
      <c r="L13" s="9"/>
      <c r="O13" s="11"/>
      <c r="P13" s="11"/>
    </row>
    <row r="14" spans="2:16" x14ac:dyDescent="0.25">
      <c r="B14" s="14" t="s">
        <v>22</v>
      </c>
      <c r="C14" s="7" t="s">
        <v>25</v>
      </c>
      <c r="D14" s="26">
        <v>0</v>
      </c>
      <c r="E14" s="27">
        <v>290463903.28719997</v>
      </c>
      <c r="F14" s="26">
        <v>0</v>
      </c>
      <c r="G14" s="25">
        <v>0</v>
      </c>
      <c r="H14" s="61">
        <v>0</v>
      </c>
      <c r="I14" s="61">
        <v>0</v>
      </c>
      <c r="J14" s="26">
        <v>0</v>
      </c>
      <c r="K14" s="53">
        <f>SUM(D14:J14)</f>
        <v>290463903.28719997</v>
      </c>
      <c r="L14" s="9"/>
      <c r="O14" s="11"/>
      <c r="P14" s="11"/>
    </row>
    <row r="15" spans="2:16" x14ac:dyDescent="0.25">
      <c r="B15" s="36" t="s">
        <v>26</v>
      </c>
      <c r="C15" s="9" t="s">
        <v>16</v>
      </c>
      <c r="D15" s="38">
        <f>+D16</f>
        <v>419160914.27020001</v>
      </c>
      <c r="E15" s="37">
        <f t="shared" ref="E15:I15" si="4">+E16</f>
        <v>1136900844.9661999</v>
      </c>
      <c r="F15" s="38">
        <f t="shared" si="4"/>
        <v>775854931.04530001</v>
      </c>
      <c r="G15" s="37">
        <f t="shared" si="4"/>
        <v>562789473.84480011</v>
      </c>
      <c r="H15" s="63">
        <f>H16</f>
        <v>858941.39659999998</v>
      </c>
      <c r="I15" s="63">
        <f t="shared" si="4"/>
        <v>48939893.791499995</v>
      </c>
      <c r="J15" s="38">
        <f>J16</f>
        <v>110015066.8647</v>
      </c>
      <c r="K15" s="52">
        <f>+K16</f>
        <v>3054520066.1792998</v>
      </c>
      <c r="L15" s="7"/>
      <c r="O15" s="11"/>
      <c r="P15" s="11"/>
    </row>
    <row r="16" spans="2:16" x14ac:dyDescent="0.25">
      <c r="B16" s="14" t="s">
        <v>22</v>
      </c>
      <c r="C16" s="7" t="s">
        <v>23</v>
      </c>
      <c r="D16" s="27">
        <v>419160914.27020001</v>
      </c>
      <c r="E16" s="27">
        <v>1136900844.9661999</v>
      </c>
      <c r="F16" s="27">
        <v>775854931.04530001</v>
      </c>
      <c r="G16" s="62">
        <v>562789473.84480011</v>
      </c>
      <c r="H16" s="62">
        <v>858941.39659999998</v>
      </c>
      <c r="I16" s="62">
        <v>48939893.791499995</v>
      </c>
      <c r="J16" s="27">
        <v>110015066.8647</v>
      </c>
      <c r="K16" s="51">
        <f>SUM(D16:J16)</f>
        <v>3054520066.1792998</v>
      </c>
      <c r="L16" s="9"/>
      <c r="O16" s="11"/>
      <c r="P16" s="11"/>
    </row>
    <row r="17" spans="2:16" x14ac:dyDescent="0.25">
      <c r="B17" s="36" t="s">
        <v>27</v>
      </c>
      <c r="C17" s="9" t="s">
        <v>16</v>
      </c>
      <c r="D17" s="38">
        <f>+D18</f>
        <v>0</v>
      </c>
      <c r="E17" s="37">
        <f t="shared" ref="E17:J17" si="5">+E18</f>
        <v>0</v>
      </c>
      <c r="F17" s="38">
        <f t="shared" si="5"/>
        <v>0</v>
      </c>
      <c r="G17" s="37">
        <f t="shared" si="5"/>
        <v>0</v>
      </c>
      <c r="H17" s="63">
        <f t="shared" si="5"/>
        <v>0</v>
      </c>
      <c r="I17" s="63">
        <f t="shared" si="5"/>
        <v>0</v>
      </c>
      <c r="J17" s="38">
        <f t="shared" si="5"/>
        <v>0</v>
      </c>
      <c r="K17" s="52">
        <f>+K18</f>
        <v>0</v>
      </c>
      <c r="L17" s="7"/>
    </row>
    <row r="18" spans="2:16" x14ac:dyDescent="0.25">
      <c r="B18" s="14" t="s">
        <v>22</v>
      </c>
      <c r="C18" s="7" t="s">
        <v>25</v>
      </c>
      <c r="D18" s="26">
        <v>0</v>
      </c>
      <c r="E18" s="28"/>
      <c r="F18" s="26">
        <v>0</v>
      </c>
      <c r="G18" s="25">
        <v>0</v>
      </c>
      <c r="H18" s="61">
        <v>0</v>
      </c>
      <c r="I18" s="61">
        <v>0</v>
      </c>
      <c r="J18" s="26">
        <v>0</v>
      </c>
      <c r="K18" s="51">
        <f>+SUM(D18:J18)</f>
        <v>0</v>
      </c>
      <c r="L18" s="9"/>
    </row>
    <row r="19" spans="2:16" x14ac:dyDescent="0.25">
      <c r="B19" s="36" t="s">
        <v>28</v>
      </c>
      <c r="C19" s="9" t="s">
        <v>16</v>
      </c>
      <c r="D19" s="38">
        <f>+D20</f>
        <v>0</v>
      </c>
      <c r="E19" s="37">
        <f t="shared" ref="E19:J19" si="6">+E20</f>
        <v>306392733.0345</v>
      </c>
      <c r="F19" s="38">
        <f t="shared" si="6"/>
        <v>0</v>
      </c>
      <c r="G19" s="37">
        <f t="shared" si="6"/>
        <v>0</v>
      </c>
      <c r="H19" s="63">
        <f t="shared" si="6"/>
        <v>6032996.7938000001</v>
      </c>
      <c r="I19" s="63">
        <f t="shared" si="6"/>
        <v>27510867.745099999</v>
      </c>
      <c r="J19" s="38">
        <f t="shared" si="6"/>
        <v>0</v>
      </c>
      <c r="K19" s="52">
        <f>+K20</f>
        <v>339936597.57340002</v>
      </c>
      <c r="L19" s="7"/>
      <c r="P19" s="11"/>
    </row>
    <row r="20" spans="2:16" x14ac:dyDescent="0.25">
      <c r="B20" s="14" t="s">
        <v>22</v>
      </c>
      <c r="C20" s="7" t="s">
        <v>23</v>
      </c>
      <c r="D20" s="26">
        <v>0</v>
      </c>
      <c r="E20" s="27">
        <v>306392733.0345</v>
      </c>
      <c r="F20" s="25">
        <v>0</v>
      </c>
      <c r="G20" s="25">
        <v>0</v>
      </c>
      <c r="H20" s="62">
        <v>6032996.7938000001</v>
      </c>
      <c r="I20" s="62">
        <v>27510867.745099999</v>
      </c>
      <c r="J20" s="61">
        <v>0</v>
      </c>
      <c r="K20" s="51">
        <f>SUM(D20:J20)</f>
        <v>339936597.57340002</v>
      </c>
      <c r="L20" s="9"/>
      <c r="M20" s="18"/>
    </row>
    <row r="21" spans="2:16" x14ac:dyDescent="0.25">
      <c r="B21" s="36" t="s">
        <v>29</v>
      </c>
      <c r="C21" s="9" t="s">
        <v>16</v>
      </c>
      <c r="D21" s="38">
        <v>0</v>
      </c>
      <c r="E21" s="37">
        <v>0</v>
      </c>
      <c r="F21" s="38">
        <v>0</v>
      </c>
      <c r="G21" s="37">
        <v>0</v>
      </c>
      <c r="H21" s="63">
        <f>+H22</f>
        <v>3291754.0320999995</v>
      </c>
      <c r="I21" s="63">
        <v>0</v>
      </c>
      <c r="J21" s="38">
        <v>0</v>
      </c>
      <c r="K21" s="52">
        <f>+K22</f>
        <v>3291754.0320999995</v>
      </c>
      <c r="L21" s="7"/>
      <c r="N21" s="18"/>
    </row>
    <row r="22" spans="2:16" x14ac:dyDescent="0.25">
      <c r="B22" s="14" t="s">
        <v>22</v>
      </c>
      <c r="C22" s="7" t="s">
        <v>23</v>
      </c>
      <c r="D22" s="26">
        <v>0</v>
      </c>
      <c r="E22" s="25">
        <v>0</v>
      </c>
      <c r="F22" s="26">
        <v>0</v>
      </c>
      <c r="G22" s="25">
        <v>0</v>
      </c>
      <c r="H22" s="62">
        <v>3291754.0320999995</v>
      </c>
      <c r="I22" s="61">
        <v>0</v>
      </c>
      <c r="J22" s="26">
        <v>0</v>
      </c>
      <c r="K22" s="51">
        <f>+D22+E22+F22+G22+H22+I22+J22</f>
        <v>3291754.0320999995</v>
      </c>
      <c r="L22" s="9"/>
    </row>
    <row r="23" spans="2:16" hidden="1" x14ac:dyDescent="0.25">
      <c r="B23" s="16" t="s">
        <v>30</v>
      </c>
      <c r="C23" s="7" t="s">
        <v>16</v>
      </c>
      <c r="D23" s="26"/>
      <c r="E23" s="25"/>
      <c r="F23" s="26"/>
      <c r="G23" s="25"/>
      <c r="H23" s="26"/>
      <c r="I23" s="25"/>
      <c r="J23" s="26"/>
      <c r="K23" s="52">
        <f>+K24</f>
        <v>0</v>
      </c>
      <c r="L23" s="7"/>
      <c r="N23" s="18"/>
    </row>
    <row r="24" spans="2:16" hidden="1" x14ac:dyDescent="0.25">
      <c r="B24" s="14" t="s">
        <v>22</v>
      </c>
      <c r="C24" s="7" t="s">
        <v>23</v>
      </c>
      <c r="D24" s="26"/>
      <c r="E24" s="25"/>
      <c r="F24" s="26"/>
      <c r="G24" s="25"/>
      <c r="H24" s="26"/>
      <c r="I24" s="25"/>
      <c r="J24" s="26"/>
      <c r="K24" s="53"/>
      <c r="L24" s="9"/>
    </row>
    <row r="25" spans="2:16" hidden="1" x14ac:dyDescent="0.25">
      <c r="B25" s="15" t="s">
        <v>31</v>
      </c>
      <c r="C25" s="7" t="s">
        <v>16</v>
      </c>
      <c r="D25" s="26"/>
      <c r="E25" s="25"/>
      <c r="F25" s="26"/>
      <c r="G25" s="25"/>
      <c r="H25" s="26"/>
      <c r="I25" s="25"/>
      <c r="J25" s="26"/>
      <c r="K25" s="52">
        <f>+K26</f>
        <v>0</v>
      </c>
      <c r="L25" s="9"/>
    </row>
    <row r="26" spans="2:16" hidden="1" x14ac:dyDescent="0.25">
      <c r="B26" s="14" t="s">
        <v>22</v>
      </c>
      <c r="C26" s="7" t="s">
        <v>23</v>
      </c>
      <c r="D26" s="26"/>
      <c r="E26" s="25"/>
      <c r="F26" s="26"/>
      <c r="G26" s="25"/>
      <c r="H26" s="26"/>
      <c r="I26" s="25"/>
      <c r="J26" s="26"/>
      <c r="K26" s="51"/>
      <c r="L26" s="9"/>
    </row>
    <row r="27" spans="2:16" hidden="1" x14ac:dyDescent="0.25">
      <c r="B27" s="15" t="s">
        <v>32</v>
      </c>
      <c r="C27" s="7" t="s">
        <v>16</v>
      </c>
      <c r="D27" s="26"/>
      <c r="E27" s="25"/>
      <c r="F27" s="26"/>
      <c r="G27" s="25"/>
      <c r="H27" s="26"/>
      <c r="I27" s="25"/>
      <c r="J27" s="26"/>
      <c r="K27" s="52">
        <f>+K28</f>
        <v>0</v>
      </c>
      <c r="L27" s="7"/>
    </row>
    <row r="28" spans="2:16" hidden="1" x14ac:dyDescent="0.25">
      <c r="B28" s="14" t="s">
        <v>22</v>
      </c>
      <c r="C28" s="7" t="s">
        <v>23</v>
      </c>
      <c r="D28" s="26"/>
      <c r="E28" s="25"/>
      <c r="F28" s="26"/>
      <c r="G28" s="25"/>
      <c r="H28" s="26"/>
      <c r="I28" s="25"/>
      <c r="J28" s="26"/>
      <c r="K28" s="51"/>
      <c r="L28" s="9"/>
    </row>
    <row r="29" spans="2:16" x14ac:dyDescent="0.25">
      <c r="B29" s="6" t="s">
        <v>33</v>
      </c>
      <c r="C29" s="46" t="s">
        <v>16</v>
      </c>
      <c r="D29" s="31">
        <f>+D30+D32+D34</f>
        <v>2776699906.3848</v>
      </c>
      <c r="E29" s="29">
        <f t="shared" ref="E29:J29" si="7">+E30+E32+E34</f>
        <v>4324526088.9147005</v>
      </c>
      <c r="F29" s="31">
        <f t="shared" si="7"/>
        <v>2981979966.5665007</v>
      </c>
      <c r="G29" s="29">
        <f t="shared" si="7"/>
        <v>3363469861.9079995</v>
      </c>
      <c r="H29" s="31">
        <f t="shared" si="7"/>
        <v>303638008.32969999</v>
      </c>
      <c r="I29" s="29">
        <f t="shared" si="7"/>
        <v>480086959.70039999</v>
      </c>
      <c r="J29" s="31">
        <f t="shared" si="7"/>
        <v>1018006520.0675</v>
      </c>
      <c r="K29" s="43">
        <f>+K30+K34+K32</f>
        <v>11577641482.331301</v>
      </c>
      <c r="L29" s="8">
        <f>+K29/$K$47</f>
        <v>0.11620177750053975</v>
      </c>
    </row>
    <row r="30" spans="2:16" x14ac:dyDescent="0.25">
      <c r="B30" s="39" t="s">
        <v>34</v>
      </c>
      <c r="C30" s="9" t="s">
        <v>16</v>
      </c>
      <c r="D30" s="38">
        <f>+D31</f>
        <v>490939980.70069987</v>
      </c>
      <c r="E30" s="37">
        <f t="shared" ref="E30:J30" si="8">+E31</f>
        <v>1082901061.2640002</v>
      </c>
      <c r="F30" s="38">
        <f t="shared" si="8"/>
        <v>494806382.71910006</v>
      </c>
      <c r="G30" s="34">
        <f t="shared" si="8"/>
        <v>1318400693.9174998</v>
      </c>
      <c r="H30" s="64">
        <f t="shared" si="8"/>
        <v>12994016.310999999</v>
      </c>
      <c r="I30" s="64">
        <f t="shared" si="8"/>
        <v>92291083.923999995</v>
      </c>
      <c r="J30" s="38">
        <f t="shared" si="8"/>
        <v>178432610.704</v>
      </c>
      <c r="K30" s="52">
        <f>+K31</f>
        <v>0</v>
      </c>
      <c r="L30" s="7"/>
    </row>
    <row r="31" spans="2:16" x14ac:dyDescent="0.25">
      <c r="B31" s="14" t="s">
        <v>35</v>
      </c>
      <c r="C31" s="7" t="s">
        <v>36</v>
      </c>
      <c r="D31" s="27">
        <v>490939980.70069987</v>
      </c>
      <c r="E31" s="27">
        <v>1082901061.2640002</v>
      </c>
      <c r="F31" s="27">
        <v>494806382.71910006</v>
      </c>
      <c r="G31" s="62">
        <v>1318400693.9174998</v>
      </c>
      <c r="H31" s="62">
        <v>12994016.310999999</v>
      </c>
      <c r="I31" s="62">
        <v>92291083.923999995</v>
      </c>
      <c r="J31" s="27">
        <v>178432610.704</v>
      </c>
      <c r="K31" s="51"/>
      <c r="L31" s="9"/>
    </row>
    <row r="32" spans="2:16" x14ac:dyDescent="0.25">
      <c r="B32" s="36" t="s">
        <v>37</v>
      </c>
      <c r="C32" s="9" t="s">
        <v>16</v>
      </c>
      <c r="D32" s="38">
        <f>+D33</f>
        <v>2206442167.5983</v>
      </c>
      <c r="E32" s="37">
        <f t="shared" ref="E32:J32" si="9">+E33</f>
        <v>2104719030.5266004</v>
      </c>
      <c r="F32" s="38">
        <f t="shared" si="9"/>
        <v>1317582446.710001</v>
      </c>
      <c r="G32" s="37">
        <f t="shared" si="9"/>
        <v>1757669259.3487999</v>
      </c>
      <c r="H32" s="63">
        <f t="shared" si="9"/>
        <v>112109537.67349999</v>
      </c>
      <c r="I32" s="63">
        <f t="shared" si="9"/>
        <v>15648197.5075</v>
      </c>
      <c r="J32" s="38">
        <f t="shared" si="9"/>
        <v>460634371.09269994</v>
      </c>
      <c r="K32" s="52">
        <f>+K33</f>
        <v>7974805010.4574013</v>
      </c>
      <c r="L32" s="9"/>
    </row>
    <row r="33" spans="2:14" ht="15" customHeight="1" x14ac:dyDescent="0.25">
      <c r="B33" s="14" t="s">
        <v>35</v>
      </c>
      <c r="C33" s="7" t="s">
        <v>38</v>
      </c>
      <c r="D33" s="27">
        <v>2206442167.5983</v>
      </c>
      <c r="E33" s="27">
        <v>2104719030.5266004</v>
      </c>
      <c r="F33" s="27">
        <v>1317582446.710001</v>
      </c>
      <c r="G33" s="62">
        <v>1757669259.3487999</v>
      </c>
      <c r="H33" s="62">
        <v>112109537.67349999</v>
      </c>
      <c r="I33" s="62">
        <v>15648197.5075</v>
      </c>
      <c r="J33" s="27">
        <v>460634371.09269994</v>
      </c>
      <c r="K33" s="51">
        <f>SUM(D33:J33)</f>
        <v>7974805010.4574013</v>
      </c>
      <c r="L33" s="9"/>
    </row>
    <row r="34" spans="2:14" x14ac:dyDescent="0.25">
      <c r="B34" s="39" t="s">
        <v>39</v>
      </c>
      <c r="C34" s="9" t="s">
        <v>16</v>
      </c>
      <c r="D34" s="38">
        <f>+D35</f>
        <v>79317758.085799992</v>
      </c>
      <c r="E34" s="37">
        <f t="shared" ref="E34:J34" si="10">+E35</f>
        <v>1136905997.1241</v>
      </c>
      <c r="F34" s="38">
        <f t="shared" si="10"/>
        <v>1169591137.1373999</v>
      </c>
      <c r="G34" s="37">
        <f t="shared" si="10"/>
        <v>287399908.64169997</v>
      </c>
      <c r="H34" s="63">
        <f t="shared" si="10"/>
        <v>178534454.34519997</v>
      </c>
      <c r="I34" s="63">
        <f t="shared" si="10"/>
        <v>372147678.26889998</v>
      </c>
      <c r="J34" s="38">
        <f t="shared" si="10"/>
        <v>378939538.27079999</v>
      </c>
      <c r="K34" s="52">
        <f>+K35</f>
        <v>3602836471.8738995</v>
      </c>
      <c r="L34" s="7"/>
    </row>
    <row r="35" spans="2:14" x14ac:dyDescent="0.25">
      <c r="B35" s="14" t="s">
        <v>35</v>
      </c>
      <c r="C35" s="7" t="s">
        <v>40</v>
      </c>
      <c r="D35" s="27">
        <v>79317758.085799992</v>
      </c>
      <c r="E35" s="27">
        <v>1136905997.1241</v>
      </c>
      <c r="F35" s="27">
        <v>1169591137.1373999</v>
      </c>
      <c r="G35" s="62">
        <v>287399908.64169997</v>
      </c>
      <c r="H35" s="62">
        <v>178534454.34519997</v>
      </c>
      <c r="I35" s="62">
        <v>372147678.26889998</v>
      </c>
      <c r="J35" s="27">
        <v>378939538.27079999</v>
      </c>
      <c r="K35" s="51">
        <f>SUM(D35:J35)</f>
        <v>3602836471.8738995</v>
      </c>
      <c r="L35" s="9"/>
      <c r="N35" s="12"/>
    </row>
    <row r="36" spans="2:14" x14ac:dyDescent="0.25">
      <c r="B36" s="6" t="s">
        <v>41</v>
      </c>
      <c r="C36" s="46" t="s">
        <v>16</v>
      </c>
      <c r="D36" s="31">
        <f>+D37+D39+D41+D43+D45</f>
        <v>3733195746.9239998</v>
      </c>
      <c r="E36" s="29">
        <f t="shared" ref="E36:J36" si="11">+E37+E39+E41+E43+E45</f>
        <v>8132115897.1457005</v>
      </c>
      <c r="F36" s="31">
        <f t="shared" si="11"/>
        <v>2587129320.5812001</v>
      </c>
      <c r="G36" s="29">
        <f t="shared" si="11"/>
        <v>3005849652.3022003</v>
      </c>
      <c r="H36" s="31">
        <f t="shared" si="11"/>
        <v>0</v>
      </c>
      <c r="I36" s="29">
        <f t="shared" si="11"/>
        <v>0</v>
      </c>
      <c r="J36" s="31">
        <f t="shared" si="11"/>
        <v>451247589.11059999</v>
      </c>
      <c r="K36" s="43">
        <f>+K37+K39+K41+K43+K45</f>
        <v>17909538206.063702</v>
      </c>
      <c r="L36" s="85">
        <f>+K36/$K$47</f>
        <v>0.17975337869413546</v>
      </c>
      <c r="N36" s="12"/>
    </row>
    <row r="37" spans="2:14" ht="17.25" customHeight="1" x14ac:dyDescent="0.25">
      <c r="B37" s="39" t="s">
        <v>42</v>
      </c>
      <c r="C37" s="9" t="s">
        <v>16</v>
      </c>
      <c r="D37" s="38">
        <f>+D38</f>
        <v>1740353201.0228</v>
      </c>
      <c r="E37" s="37">
        <f t="shared" ref="E37:J37" si="12">+E38</f>
        <v>3120901173.4289999</v>
      </c>
      <c r="F37" s="38">
        <f t="shared" si="12"/>
        <v>1137395094.3164001</v>
      </c>
      <c r="G37" s="34">
        <f t="shared" si="12"/>
        <v>1739243547.2723</v>
      </c>
      <c r="H37" s="38">
        <f t="shared" si="12"/>
        <v>0</v>
      </c>
      <c r="I37" s="37">
        <f t="shared" si="12"/>
        <v>0</v>
      </c>
      <c r="J37" s="38">
        <f t="shared" si="12"/>
        <v>285319720.61080003</v>
      </c>
      <c r="K37" s="52">
        <f>+K38</f>
        <v>8023212736.6512995</v>
      </c>
      <c r="L37" s="20"/>
    </row>
    <row r="38" spans="2:14" x14ac:dyDescent="0.25">
      <c r="B38" s="14" t="s">
        <v>43</v>
      </c>
      <c r="C38" s="7" t="s">
        <v>44</v>
      </c>
      <c r="D38" s="27">
        <v>1740353201.0228</v>
      </c>
      <c r="E38" s="27">
        <v>3120901173.4289999</v>
      </c>
      <c r="F38" s="27">
        <v>1137395094.3164001</v>
      </c>
      <c r="G38" s="62">
        <v>1739243547.2723</v>
      </c>
      <c r="H38" s="26">
        <v>0</v>
      </c>
      <c r="I38" s="25">
        <v>0</v>
      </c>
      <c r="J38" s="27">
        <v>285319720.61080003</v>
      </c>
      <c r="K38" s="51">
        <f>SUM(D38:J38)</f>
        <v>8023212736.6512995</v>
      </c>
      <c r="L38" s="9"/>
      <c r="N38" s="12"/>
    </row>
    <row r="39" spans="2:14" x14ac:dyDescent="0.25">
      <c r="B39" s="39" t="s">
        <v>45</v>
      </c>
      <c r="C39" s="9"/>
      <c r="D39" s="38">
        <f>+D40</f>
        <v>1373014747.9998999</v>
      </c>
      <c r="E39" s="37">
        <f t="shared" ref="E39:J39" si="13">+E40</f>
        <v>1320206488.4614</v>
      </c>
      <c r="F39" s="38">
        <f t="shared" si="13"/>
        <v>1320206488.4614</v>
      </c>
      <c r="G39" s="37">
        <f t="shared" si="13"/>
        <v>1266606105.0299001</v>
      </c>
      <c r="H39" s="38">
        <f t="shared" si="13"/>
        <v>0</v>
      </c>
      <c r="I39" s="37">
        <f t="shared" si="13"/>
        <v>0</v>
      </c>
      <c r="J39" s="38">
        <f t="shared" si="13"/>
        <v>0</v>
      </c>
      <c r="K39" s="52">
        <f>+K40</f>
        <v>5280033829.9526005</v>
      </c>
      <c r="L39" s="9"/>
      <c r="N39" s="12"/>
    </row>
    <row r="40" spans="2:14" x14ac:dyDescent="0.25">
      <c r="B40" s="14" t="s">
        <v>43</v>
      </c>
      <c r="C40" s="7" t="s">
        <v>44</v>
      </c>
      <c r="D40" s="27">
        <v>1373014747.9998999</v>
      </c>
      <c r="E40" s="27">
        <v>1320206488.4614</v>
      </c>
      <c r="F40" s="27">
        <v>1320206488.4614</v>
      </c>
      <c r="G40" s="62">
        <v>1266606105.0299001</v>
      </c>
      <c r="H40" s="26">
        <v>0</v>
      </c>
      <c r="I40" s="25">
        <v>0</v>
      </c>
      <c r="J40" s="26">
        <v>0</v>
      </c>
      <c r="K40" s="51">
        <f>SUM(D40:J40)</f>
        <v>5280033829.9526005</v>
      </c>
      <c r="L40" s="9"/>
      <c r="N40" s="12"/>
    </row>
    <row r="41" spans="2:14" ht="15" customHeight="1" x14ac:dyDescent="0.25">
      <c r="B41" s="39" t="s">
        <v>46</v>
      </c>
      <c r="C41" s="9" t="s">
        <v>16</v>
      </c>
      <c r="D41" s="38">
        <f>+D42</f>
        <v>0</v>
      </c>
      <c r="E41" s="37">
        <f t="shared" ref="E41:J41" si="14">+E42</f>
        <v>0</v>
      </c>
      <c r="F41" s="38">
        <f t="shared" si="14"/>
        <v>129527737.80340001</v>
      </c>
      <c r="G41" s="37">
        <f t="shared" si="14"/>
        <v>0</v>
      </c>
      <c r="H41" s="38">
        <f t="shared" si="14"/>
        <v>0</v>
      </c>
      <c r="I41" s="37">
        <f t="shared" si="14"/>
        <v>0</v>
      </c>
      <c r="J41" s="38">
        <f t="shared" si="14"/>
        <v>165927868.4998</v>
      </c>
      <c r="K41" s="52">
        <f>+K42</f>
        <v>295455606.30320001</v>
      </c>
      <c r="L41" s="7"/>
    </row>
    <row r="42" spans="2:14" ht="17.25" customHeight="1" x14ac:dyDescent="0.25">
      <c r="B42" s="14" t="s">
        <v>47</v>
      </c>
      <c r="C42" s="7" t="s">
        <v>44</v>
      </c>
      <c r="D42" s="26">
        <v>0</v>
      </c>
      <c r="E42" s="25">
        <v>0</v>
      </c>
      <c r="F42" s="27">
        <v>129527737.80340001</v>
      </c>
      <c r="G42" s="25">
        <v>0</v>
      </c>
      <c r="H42" s="26">
        <v>0</v>
      </c>
      <c r="I42" s="25">
        <v>0</v>
      </c>
      <c r="J42" s="27">
        <v>165927868.4998</v>
      </c>
      <c r="K42" s="54">
        <f>SUM(D42:J42)</f>
        <v>295455606.30320001</v>
      </c>
      <c r="L42" s="9"/>
    </row>
    <row r="43" spans="2:14" ht="15" customHeight="1" x14ac:dyDescent="0.25">
      <c r="B43" s="39" t="s">
        <v>48</v>
      </c>
      <c r="C43" s="9" t="s">
        <v>16</v>
      </c>
      <c r="D43" s="38">
        <f>+D44</f>
        <v>0</v>
      </c>
      <c r="E43" s="37">
        <f t="shared" ref="E43:J43" si="15">+E44</f>
        <v>1744170295.5276</v>
      </c>
      <c r="F43" s="38">
        <f t="shared" si="15"/>
        <v>0</v>
      </c>
      <c r="G43" s="37">
        <f t="shared" si="15"/>
        <v>0</v>
      </c>
      <c r="H43" s="38">
        <f t="shared" si="15"/>
        <v>0</v>
      </c>
      <c r="I43" s="37">
        <f t="shared" si="15"/>
        <v>0</v>
      </c>
      <c r="J43" s="38">
        <f t="shared" si="15"/>
        <v>0</v>
      </c>
      <c r="K43" s="52">
        <f>+K44</f>
        <v>1744170295.5276</v>
      </c>
      <c r="L43" s="7"/>
    </row>
    <row r="44" spans="2:14" ht="17.25" customHeight="1" x14ac:dyDescent="0.25">
      <c r="B44" s="14" t="s">
        <v>47</v>
      </c>
      <c r="C44" s="7" t="s">
        <v>44</v>
      </c>
      <c r="D44" s="26">
        <v>0</v>
      </c>
      <c r="E44" s="27">
        <v>1744170295.5276</v>
      </c>
      <c r="F44" s="26">
        <v>0</v>
      </c>
      <c r="G44" s="25">
        <v>0</v>
      </c>
      <c r="H44" s="26">
        <v>0</v>
      </c>
      <c r="I44" s="25">
        <v>0</v>
      </c>
      <c r="J44" s="26">
        <v>0</v>
      </c>
      <c r="K44" s="54">
        <f>SUM(D44:J44)</f>
        <v>1744170295.5276</v>
      </c>
      <c r="L44" s="7"/>
    </row>
    <row r="45" spans="2:14" ht="15" customHeight="1" x14ac:dyDescent="0.25">
      <c r="B45" s="39" t="s">
        <v>49</v>
      </c>
      <c r="C45" s="9" t="s">
        <v>16</v>
      </c>
      <c r="D45" s="38">
        <f>+D46</f>
        <v>619827797.90129995</v>
      </c>
      <c r="E45" s="37">
        <f t="shared" ref="E45:J45" si="16">+E46</f>
        <v>1946837939.7277002</v>
      </c>
      <c r="F45" s="38">
        <f t="shared" si="16"/>
        <v>0</v>
      </c>
      <c r="G45" s="37">
        <f t="shared" si="16"/>
        <v>0</v>
      </c>
      <c r="H45" s="38">
        <f t="shared" si="16"/>
        <v>0</v>
      </c>
      <c r="I45" s="37">
        <f t="shared" si="16"/>
        <v>0</v>
      </c>
      <c r="J45" s="38">
        <f t="shared" si="16"/>
        <v>0</v>
      </c>
      <c r="K45" s="52">
        <f>+K46</f>
        <v>2566665737.6290002</v>
      </c>
      <c r="L45" s="7"/>
    </row>
    <row r="46" spans="2:14" ht="17.25" customHeight="1" x14ac:dyDescent="0.25">
      <c r="B46" s="14" t="s">
        <v>47</v>
      </c>
      <c r="C46" s="47" t="s">
        <v>44</v>
      </c>
      <c r="D46" s="27">
        <v>619827797.90129995</v>
      </c>
      <c r="E46" s="27">
        <v>1946837939.7277002</v>
      </c>
      <c r="F46" s="26">
        <v>0</v>
      </c>
      <c r="G46" s="49">
        <v>0</v>
      </c>
      <c r="H46" s="26">
        <v>0</v>
      </c>
      <c r="I46" s="49">
        <v>0</v>
      </c>
      <c r="J46" s="26">
        <v>0</v>
      </c>
      <c r="K46" s="55">
        <f>SUM(D46:J46)</f>
        <v>2566665737.6290002</v>
      </c>
      <c r="L46" s="86"/>
    </row>
    <row r="47" spans="2:14" x14ac:dyDescent="0.25">
      <c r="B47" s="115" t="s">
        <v>50</v>
      </c>
      <c r="C47" s="131"/>
      <c r="D47" s="29">
        <f>+D7+D10+D29+D36</f>
        <v>25730954086.974293</v>
      </c>
      <c r="E47" s="31">
        <f t="shared" ref="E47:J47" si="17">+E7+E10+E29+E36</f>
        <v>33869621381.647102</v>
      </c>
      <c r="F47" s="29">
        <f t="shared" si="17"/>
        <v>11014420156.952602</v>
      </c>
      <c r="G47" s="31">
        <f t="shared" si="17"/>
        <v>27239653637.481495</v>
      </c>
      <c r="H47" s="29">
        <f t="shared" si="17"/>
        <v>358369303.16299999</v>
      </c>
      <c r="I47" s="31">
        <f t="shared" si="17"/>
        <v>934732380.27990007</v>
      </c>
      <c r="J47" s="29">
        <f t="shared" si="17"/>
        <v>4156959658.7792993</v>
      </c>
      <c r="K47" s="23">
        <f>+K36+K29+K10+K7</f>
        <v>99633944775.737381</v>
      </c>
      <c r="L47" s="117">
        <f>+K47/K48</f>
        <v>0.14989093147863758</v>
      </c>
    </row>
    <row r="48" spans="2:14" ht="15" customHeight="1" x14ac:dyDescent="0.25">
      <c r="B48" s="115" t="s">
        <v>51</v>
      </c>
      <c r="C48" s="132"/>
      <c r="D48" s="44">
        <v>137401478413.2</v>
      </c>
      <c r="E48" s="45">
        <v>204575052171.91</v>
      </c>
      <c r="F48" s="60">
        <v>102735269833.91</v>
      </c>
      <c r="G48" s="60">
        <v>125964536782.10001</v>
      </c>
      <c r="H48" s="60">
        <v>23089844492.580002</v>
      </c>
      <c r="I48" s="60">
        <v>15951149510.66</v>
      </c>
      <c r="J48" s="60">
        <v>41186766932.209999</v>
      </c>
      <c r="K48" s="56">
        <v>664709624477.43005</v>
      </c>
      <c r="L48" s="118"/>
    </row>
    <row r="49" spans="2:12" ht="15.75" customHeight="1" x14ac:dyDescent="0.25">
      <c r="B49" s="115" t="s">
        <v>52</v>
      </c>
      <c r="C49" s="128"/>
      <c r="D49" s="88">
        <f>+D47/D48</f>
        <v>0.18726839320895072</v>
      </c>
      <c r="E49" s="88">
        <f t="shared" ref="E49:J49" si="18">+E47/E48</f>
        <v>0.16556085906890317</v>
      </c>
      <c r="F49" s="88">
        <f t="shared" si="18"/>
        <v>0.1072116730190069</v>
      </c>
      <c r="G49" s="88">
        <f t="shared" si="18"/>
        <v>0.21624859133648117</v>
      </c>
      <c r="H49" s="88">
        <f t="shared" si="18"/>
        <v>1.5520646025925516E-2</v>
      </c>
      <c r="I49" s="88">
        <f t="shared" si="18"/>
        <v>5.8599687731296569E-2</v>
      </c>
      <c r="J49" s="88">
        <f t="shared" si="18"/>
        <v>0.10092949673911793</v>
      </c>
      <c r="K49" s="126" t="s">
        <v>53</v>
      </c>
      <c r="L49" s="127"/>
    </row>
    <row r="50" spans="2:12" ht="15.75" x14ac:dyDescent="0.25">
      <c r="B50" s="129" t="s">
        <v>64</v>
      </c>
      <c r="C50" s="129"/>
      <c r="D50" s="129"/>
      <c r="E50" s="129"/>
      <c r="F50" s="129"/>
      <c r="G50" s="129"/>
      <c r="H50" s="129"/>
      <c r="I50" s="129"/>
      <c r="J50" s="129"/>
      <c r="K50" s="129"/>
      <c r="L50" s="129"/>
    </row>
    <row r="51" spans="2:12" x14ac:dyDescent="0.25">
      <c r="B51" s="130" t="s">
        <v>65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</row>
    <row r="52" spans="2:12" ht="15.75" x14ac:dyDescent="0.25">
      <c r="B52" s="40" t="s">
        <v>56</v>
      </c>
      <c r="C52" s="40"/>
      <c r="D52" s="40"/>
      <c r="E52" s="40"/>
      <c r="F52" s="40"/>
      <c r="G52" s="40"/>
      <c r="H52" s="40"/>
      <c r="I52" s="40"/>
      <c r="J52" s="40"/>
      <c r="K52" s="40"/>
      <c r="L52" s="40"/>
    </row>
    <row r="53" spans="2:12" x14ac:dyDescent="0.25">
      <c r="B53" s="41"/>
      <c r="C53" s="41"/>
      <c r="D53" s="41"/>
      <c r="E53" s="41"/>
      <c r="F53" s="41"/>
      <c r="G53" s="41"/>
      <c r="H53" s="41"/>
      <c r="I53" s="41"/>
      <c r="J53" s="41"/>
      <c r="K53" s="42"/>
      <c r="L53" s="41"/>
    </row>
  </sheetData>
  <mergeCells count="20">
    <mergeCell ref="B49:C49"/>
    <mergeCell ref="K49:L49"/>
    <mergeCell ref="B50:L50"/>
    <mergeCell ref="B51:L51"/>
    <mergeCell ref="I5:I6"/>
    <mergeCell ref="J5:J6"/>
    <mergeCell ref="K5:L5"/>
    <mergeCell ref="B47:C47"/>
    <mergeCell ref="L47:L48"/>
    <mergeCell ref="B48:C48"/>
    <mergeCell ref="B1:L1"/>
    <mergeCell ref="B2:L2"/>
    <mergeCell ref="B3:L3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P53"/>
  <sheetViews>
    <sheetView showGridLines="0" topLeftCell="B1" zoomScaleNormal="100" workbookViewId="0">
      <pane xSplit="1" ySplit="7" topLeftCell="F35" activePane="bottomRight" state="frozen"/>
      <selection pane="topRight" activeCell="C1" sqref="C1"/>
      <selection pane="bottomLeft" activeCell="B8" sqref="B8"/>
      <selection pane="bottomRight" activeCell="K58" sqref="K58"/>
    </sheetView>
  </sheetViews>
  <sheetFormatPr baseColWidth="10" defaultColWidth="11.42578125" defaultRowHeight="15" x14ac:dyDescent="0.25"/>
  <cols>
    <col min="1" max="1" width="11.42578125" style="10"/>
    <col min="2" max="2" width="58.140625" style="10" customWidth="1"/>
    <col min="3" max="3" width="16.28515625" style="10" customWidth="1"/>
    <col min="4" max="4" width="18.28515625" style="10" bestFit="1" customWidth="1"/>
    <col min="5" max="5" width="17.85546875" style="10" bestFit="1" customWidth="1"/>
    <col min="6" max="6" width="18.28515625" style="10" bestFit="1" customWidth="1"/>
    <col min="7" max="7" width="17.85546875" style="10" bestFit="1" customWidth="1"/>
    <col min="8" max="8" width="18.28515625" style="10" customWidth="1"/>
    <col min="9" max="9" width="18" style="10" customWidth="1"/>
    <col min="10" max="10" width="17.28515625" style="10" customWidth="1"/>
    <col min="11" max="11" width="21.28515625" style="10" customWidth="1"/>
    <col min="12" max="12" width="13.140625" style="10" customWidth="1"/>
    <col min="13" max="13" width="17.85546875" style="10" bestFit="1" customWidth="1"/>
    <col min="14" max="14" width="45" style="10" bestFit="1" customWidth="1"/>
    <col min="15" max="15" width="21.42578125" style="10" customWidth="1"/>
    <col min="16" max="16" width="17.85546875" style="10" bestFit="1" customWidth="1"/>
    <col min="17" max="16384" width="11.42578125" style="10"/>
  </cols>
  <sheetData>
    <row r="1" spans="2:16" x14ac:dyDescent="0.25"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2:16" x14ac:dyDescent="0.25">
      <c r="B2" s="119" t="s">
        <v>66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2:16" x14ac:dyDescent="0.25">
      <c r="B3" s="119" t="s">
        <v>2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2:16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6" x14ac:dyDescent="0.25">
      <c r="B5" s="120" t="s">
        <v>3</v>
      </c>
      <c r="C5" s="121" t="s">
        <v>4</v>
      </c>
      <c r="D5" s="124" t="s">
        <v>5</v>
      </c>
      <c r="E5" s="133" t="s">
        <v>6</v>
      </c>
      <c r="F5" s="124" t="s">
        <v>7</v>
      </c>
      <c r="G5" s="135" t="s">
        <v>8</v>
      </c>
      <c r="H5" s="124" t="s">
        <v>9</v>
      </c>
      <c r="I5" s="124" t="s">
        <v>10</v>
      </c>
      <c r="J5" s="124" t="s">
        <v>11</v>
      </c>
      <c r="K5" s="122" t="s">
        <v>12</v>
      </c>
      <c r="L5" s="123"/>
    </row>
    <row r="6" spans="2:16" ht="33" customHeight="1" x14ac:dyDescent="0.25">
      <c r="B6" s="120"/>
      <c r="C6" s="121"/>
      <c r="D6" s="125"/>
      <c r="E6" s="134"/>
      <c r="F6" s="125"/>
      <c r="G6" s="136"/>
      <c r="H6" s="125"/>
      <c r="I6" s="125"/>
      <c r="J6" s="125"/>
      <c r="K6" s="24" t="s">
        <v>13</v>
      </c>
      <c r="L6" s="87" t="s">
        <v>14</v>
      </c>
    </row>
    <row r="7" spans="2:16" x14ac:dyDescent="0.25">
      <c r="B7" s="13" t="s">
        <v>15</v>
      </c>
      <c r="C7" s="22" t="s">
        <v>16</v>
      </c>
      <c r="D7" s="29">
        <f>+D8</f>
        <v>17147175243.397995</v>
      </c>
      <c r="E7" s="30">
        <f t="shared" ref="E7:J8" si="0">+E8</f>
        <v>21616243594.757797</v>
      </c>
      <c r="F7" s="29">
        <f t="shared" si="0"/>
        <v>5045585788.2187004</v>
      </c>
      <c r="G7" s="30">
        <f t="shared" si="0"/>
        <v>22835141894.678806</v>
      </c>
      <c r="H7" s="29">
        <f t="shared" si="0"/>
        <v>45279431.5255</v>
      </c>
      <c r="I7" s="30">
        <f t="shared" si="0"/>
        <v>394540092.97639996</v>
      </c>
      <c r="J7" s="29">
        <f t="shared" si="0"/>
        <v>5448549748.9377985</v>
      </c>
      <c r="K7" s="5">
        <f>SUM(D7:J7)</f>
        <v>72532515794.492996</v>
      </c>
      <c r="L7" s="8">
        <f>+K7/$K$47</f>
        <v>0.67160199912080176</v>
      </c>
      <c r="O7" s="11"/>
      <c r="P7" s="11"/>
    </row>
    <row r="8" spans="2:16" x14ac:dyDescent="0.25">
      <c r="B8" s="32" t="s">
        <v>17</v>
      </c>
      <c r="C8" s="67" t="s">
        <v>16</v>
      </c>
      <c r="D8" s="34">
        <f>+D9</f>
        <v>17147175243.397995</v>
      </c>
      <c r="E8" s="35">
        <f t="shared" si="0"/>
        <v>21616243594.757797</v>
      </c>
      <c r="F8" s="34">
        <f t="shared" si="0"/>
        <v>5045585788.2187004</v>
      </c>
      <c r="G8" s="35">
        <f t="shared" si="0"/>
        <v>22835141894.678806</v>
      </c>
      <c r="H8" s="34">
        <f t="shared" si="0"/>
        <v>45279431.5255</v>
      </c>
      <c r="I8" s="35">
        <f t="shared" si="0"/>
        <v>394540092.97639996</v>
      </c>
      <c r="J8" s="34">
        <f t="shared" si="0"/>
        <v>5448549748.9377985</v>
      </c>
      <c r="K8" s="70">
        <f>+K9</f>
        <v>0</v>
      </c>
      <c r="L8" s="9"/>
      <c r="O8" s="11"/>
      <c r="P8" s="11"/>
    </row>
    <row r="9" spans="2:16" x14ac:dyDescent="0.25">
      <c r="B9" s="15" t="s">
        <v>18</v>
      </c>
      <c r="C9" s="21" t="s">
        <v>19</v>
      </c>
      <c r="D9" s="28">
        <v>17147175243.397995</v>
      </c>
      <c r="E9" s="27">
        <v>21616243594.757797</v>
      </c>
      <c r="F9" s="28">
        <v>5045585788.2187004</v>
      </c>
      <c r="G9" s="27">
        <v>22835141894.678806</v>
      </c>
      <c r="H9" s="28">
        <v>45279431.5255</v>
      </c>
      <c r="I9" s="27">
        <v>394540092.97639996</v>
      </c>
      <c r="J9" s="28">
        <v>5448549748.9377985</v>
      </c>
      <c r="K9" s="25">
        <v>0</v>
      </c>
      <c r="L9" s="7"/>
      <c r="O9" s="11"/>
      <c r="P9" s="11"/>
    </row>
    <row r="10" spans="2:16" x14ac:dyDescent="0.25">
      <c r="B10" s="6" t="s">
        <v>20</v>
      </c>
      <c r="C10" s="22" t="s">
        <v>16</v>
      </c>
      <c r="D10" s="29">
        <f t="shared" ref="D10:J10" si="1">+D11+D13+D15+D17+D19+D21</f>
        <v>2582357435.5109</v>
      </c>
      <c r="E10" s="31">
        <f t="shared" si="1"/>
        <v>1016908032.1282001</v>
      </c>
      <c r="F10" s="29">
        <f t="shared" si="1"/>
        <v>769777859.47640014</v>
      </c>
      <c r="G10" s="31">
        <f t="shared" si="1"/>
        <v>648427753.15170002</v>
      </c>
      <c r="H10" s="29">
        <f t="shared" si="1"/>
        <v>12545360.3806</v>
      </c>
      <c r="I10" s="31">
        <f t="shared" si="1"/>
        <v>86416792.239200011</v>
      </c>
      <c r="J10" s="29">
        <f t="shared" si="1"/>
        <v>182355048.86000001</v>
      </c>
      <c r="K10" s="23">
        <f>SUM(D10:J10)</f>
        <v>5298788281.7469997</v>
      </c>
      <c r="L10" s="8">
        <f>+K10/$K$47</f>
        <v>4.9063192748228852E-2</v>
      </c>
      <c r="M10" s="57"/>
      <c r="N10" s="18"/>
      <c r="O10" s="11"/>
      <c r="P10" s="11"/>
    </row>
    <row r="11" spans="2:16" s="58" customFormat="1" x14ac:dyDescent="0.25">
      <c r="B11" s="36" t="s">
        <v>21</v>
      </c>
      <c r="C11" s="33" t="s">
        <v>16</v>
      </c>
      <c r="D11" s="37">
        <f>+D12</f>
        <v>0</v>
      </c>
      <c r="E11" s="38">
        <f t="shared" ref="E11:J11" si="2">+E12</f>
        <v>0</v>
      </c>
      <c r="F11" s="37">
        <f t="shared" si="2"/>
        <v>0</v>
      </c>
      <c r="G11" s="35">
        <f t="shared" si="2"/>
        <v>0</v>
      </c>
      <c r="H11" s="34">
        <f t="shared" si="2"/>
        <v>0</v>
      </c>
      <c r="I11" s="35">
        <f t="shared" si="2"/>
        <v>0</v>
      </c>
      <c r="J11" s="37">
        <f t="shared" si="2"/>
        <v>0</v>
      </c>
      <c r="K11" s="72">
        <f ca="1">+K12</f>
        <v>0</v>
      </c>
      <c r="L11" s="9"/>
      <c r="O11" s="59"/>
      <c r="P11" s="59"/>
    </row>
    <row r="12" spans="2:16" x14ac:dyDescent="0.25">
      <c r="B12" s="14" t="s">
        <v>22</v>
      </c>
      <c r="C12" s="21" t="s">
        <v>23</v>
      </c>
      <c r="D12" s="25">
        <v>0</v>
      </c>
      <c r="E12" s="26">
        <v>0</v>
      </c>
      <c r="F12" s="25">
        <v>0</v>
      </c>
      <c r="G12" s="26">
        <v>0</v>
      </c>
      <c r="H12" s="25">
        <v>0</v>
      </c>
      <c r="I12" s="26">
        <v>0</v>
      </c>
      <c r="J12" s="25">
        <v>0</v>
      </c>
      <c r="K12" s="25">
        <f ca="1">SUM(D12:K12)</f>
        <v>0</v>
      </c>
      <c r="L12" s="9"/>
      <c r="O12" s="11"/>
      <c r="P12" s="11"/>
    </row>
    <row r="13" spans="2:16" x14ac:dyDescent="0.25">
      <c r="B13" s="36" t="s">
        <v>24</v>
      </c>
      <c r="C13" s="33" t="s">
        <v>16</v>
      </c>
      <c r="D13" s="37">
        <f>+D14</f>
        <v>0</v>
      </c>
      <c r="E13" s="38">
        <f>+E14</f>
        <v>133033883.92189999</v>
      </c>
      <c r="F13" s="37">
        <f t="shared" ref="F13:J13" si="3">+F14</f>
        <v>0</v>
      </c>
      <c r="G13" s="38">
        <f t="shared" si="3"/>
        <v>0</v>
      </c>
      <c r="H13" s="37">
        <f t="shared" si="3"/>
        <v>0</v>
      </c>
      <c r="I13" s="38">
        <f t="shared" si="3"/>
        <v>0</v>
      </c>
      <c r="J13" s="37">
        <f t="shared" si="3"/>
        <v>0</v>
      </c>
      <c r="K13" s="72">
        <f>+K14</f>
        <v>133033883.92189999</v>
      </c>
      <c r="L13" s="9"/>
      <c r="O13" s="11"/>
      <c r="P13" s="11"/>
    </row>
    <row r="14" spans="2:16" x14ac:dyDescent="0.25">
      <c r="B14" s="14" t="s">
        <v>22</v>
      </c>
      <c r="C14" s="21" t="s">
        <v>25</v>
      </c>
      <c r="D14" s="25">
        <v>0</v>
      </c>
      <c r="E14" s="27">
        <v>133033883.92189999</v>
      </c>
      <c r="F14" s="25">
        <v>0</v>
      </c>
      <c r="G14" s="26">
        <v>0</v>
      </c>
      <c r="H14" s="25">
        <v>0</v>
      </c>
      <c r="I14" s="26">
        <v>0</v>
      </c>
      <c r="J14" s="25">
        <v>0</v>
      </c>
      <c r="K14" s="73">
        <f>SUM(D14:J14)</f>
        <v>133033883.92189999</v>
      </c>
      <c r="L14" s="9"/>
      <c r="O14" s="11"/>
      <c r="P14" s="11"/>
    </row>
    <row r="15" spans="2:16" x14ac:dyDescent="0.25">
      <c r="B15" s="36" t="s">
        <v>26</v>
      </c>
      <c r="C15" s="33" t="s">
        <v>16</v>
      </c>
      <c r="D15" s="37">
        <f>+D16</f>
        <v>2535729601.8192</v>
      </c>
      <c r="E15" s="38">
        <f t="shared" ref="E15:I15" si="4">+E16</f>
        <v>847128776.24650002</v>
      </c>
      <c r="F15" s="37">
        <f t="shared" si="4"/>
        <v>769777859.47640014</v>
      </c>
      <c r="G15" s="38">
        <f t="shared" si="4"/>
        <v>648427753.15170002</v>
      </c>
      <c r="H15" s="37">
        <f>H16</f>
        <v>889422.74219999998</v>
      </c>
      <c r="I15" s="38">
        <f t="shared" si="4"/>
        <v>53403167.941400006</v>
      </c>
      <c r="J15" s="37">
        <f>J16</f>
        <v>182355048.86000001</v>
      </c>
      <c r="K15" s="72">
        <f>+K16</f>
        <v>5037711630.2373991</v>
      </c>
      <c r="L15" s="7"/>
      <c r="O15" s="11"/>
      <c r="P15" s="11"/>
    </row>
    <row r="16" spans="2:16" x14ac:dyDescent="0.25">
      <c r="B16" s="14" t="s">
        <v>22</v>
      </c>
      <c r="C16" s="21" t="s">
        <v>23</v>
      </c>
      <c r="D16" s="28">
        <v>2535729601.8192</v>
      </c>
      <c r="E16" s="27">
        <v>847128776.24650002</v>
      </c>
      <c r="F16" s="28">
        <v>769777859.47640014</v>
      </c>
      <c r="G16" s="27">
        <v>648427753.15170002</v>
      </c>
      <c r="H16" s="28">
        <v>889422.74219999998</v>
      </c>
      <c r="I16" s="27">
        <v>53403167.941400006</v>
      </c>
      <c r="J16" s="28">
        <v>182355048.86000001</v>
      </c>
      <c r="K16" s="71">
        <f>SUM(D16:J16)</f>
        <v>5037711630.2373991</v>
      </c>
      <c r="L16" s="9"/>
      <c r="O16" s="11"/>
      <c r="P16" s="11"/>
    </row>
    <row r="17" spans="2:16" x14ac:dyDescent="0.25">
      <c r="B17" s="36" t="s">
        <v>32</v>
      </c>
      <c r="C17" s="33" t="s">
        <v>16</v>
      </c>
      <c r="D17" s="37">
        <f>+D18</f>
        <v>46627833.691699997</v>
      </c>
      <c r="E17" s="38">
        <f t="shared" ref="E17:J17" si="5">+E18</f>
        <v>0</v>
      </c>
      <c r="F17" s="37">
        <f t="shared" si="5"/>
        <v>0</v>
      </c>
      <c r="G17" s="38">
        <f t="shared" si="5"/>
        <v>0</v>
      </c>
      <c r="H17" s="37">
        <f t="shared" si="5"/>
        <v>0</v>
      </c>
      <c r="I17" s="38">
        <f t="shared" si="5"/>
        <v>0</v>
      </c>
      <c r="J17" s="37">
        <f t="shared" si="5"/>
        <v>0</v>
      </c>
      <c r="K17" s="72">
        <f>+K18</f>
        <v>46627833.691699997</v>
      </c>
      <c r="L17" s="7"/>
    </row>
    <row r="18" spans="2:16" x14ac:dyDescent="0.25">
      <c r="B18" s="14" t="s">
        <v>22</v>
      </c>
      <c r="C18" s="21" t="s">
        <v>25</v>
      </c>
      <c r="D18" s="28">
        <v>46627833.691699997</v>
      </c>
      <c r="E18" s="26">
        <v>0</v>
      </c>
      <c r="F18" s="25">
        <v>0</v>
      </c>
      <c r="G18" s="26">
        <v>0</v>
      </c>
      <c r="H18" s="25">
        <v>0</v>
      </c>
      <c r="I18" s="26">
        <v>0</v>
      </c>
      <c r="J18" s="25">
        <v>0</v>
      </c>
      <c r="K18" s="71">
        <f>+SUM(D18:J18)</f>
        <v>46627833.691699997</v>
      </c>
      <c r="L18" s="9"/>
    </row>
    <row r="19" spans="2:16" x14ac:dyDescent="0.25">
      <c r="B19" s="36" t="s">
        <v>28</v>
      </c>
      <c r="C19" s="33" t="s">
        <v>16</v>
      </c>
      <c r="D19" s="37">
        <f>+D20</f>
        <v>0</v>
      </c>
      <c r="E19" s="38">
        <f t="shared" ref="E19:J19" si="6">+E20</f>
        <v>36745371.959800005</v>
      </c>
      <c r="F19" s="37">
        <f t="shared" si="6"/>
        <v>0</v>
      </c>
      <c r="G19" s="38">
        <f t="shared" si="6"/>
        <v>0</v>
      </c>
      <c r="H19" s="37">
        <f t="shared" si="6"/>
        <v>9447305.8479999993</v>
      </c>
      <c r="I19" s="38">
        <f t="shared" si="6"/>
        <v>33013624.297800001</v>
      </c>
      <c r="J19" s="37">
        <f t="shared" si="6"/>
        <v>0</v>
      </c>
      <c r="K19" s="72">
        <f>+K20</f>
        <v>79206302.105599999</v>
      </c>
      <c r="L19" s="7"/>
      <c r="P19" s="11"/>
    </row>
    <row r="20" spans="2:16" x14ac:dyDescent="0.25">
      <c r="B20" s="14" t="s">
        <v>22</v>
      </c>
      <c r="C20" s="21" t="s">
        <v>23</v>
      </c>
      <c r="D20" s="25">
        <v>0</v>
      </c>
      <c r="E20" s="27">
        <v>36745371.959800005</v>
      </c>
      <c r="F20" s="25">
        <v>0</v>
      </c>
      <c r="G20" s="26">
        <v>0</v>
      </c>
      <c r="H20" s="28">
        <v>9447305.8479999993</v>
      </c>
      <c r="I20" s="27">
        <v>33013624.297800001</v>
      </c>
      <c r="J20" s="25">
        <v>0</v>
      </c>
      <c r="K20" s="71">
        <f>SUM(D20:J20)</f>
        <v>79206302.105599999</v>
      </c>
      <c r="L20" s="9"/>
      <c r="M20" s="18"/>
    </row>
    <row r="21" spans="2:16" x14ac:dyDescent="0.25">
      <c r="B21" s="36" t="s">
        <v>67</v>
      </c>
      <c r="C21" s="33" t="s">
        <v>16</v>
      </c>
      <c r="D21" s="37">
        <v>0</v>
      </c>
      <c r="E21" s="38">
        <v>0</v>
      </c>
      <c r="F21" s="37">
        <v>0</v>
      </c>
      <c r="G21" s="38">
        <v>0</v>
      </c>
      <c r="H21" s="37">
        <f>+H22</f>
        <v>2208631.7903999998</v>
      </c>
      <c r="I21" s="38">
        <v>0</v>
      </c>
      <c r="J21" s="37">
        <v>0</v>
      </c>
      <c r="K21" s="72">
        <f>+K22</f>
        <v>2208631.7903999998</v>
      </c>
      <c r="L21" s="7"/>
      <c r="N21" s="18"/>
    </row>
    <row r="22" spans="2:16" x14ac:dyDescent="0.25">
      <c r="B22" s="14" t="s">
        <v>22</v>
      </c>
      <c r="C22" s="21" t="s">
        <v>23</v>
      </c>
      <c r="D22" s="25">
        <v>0</v>
      </c>
      <c r="E22" s="26">
        <v>0</v>
      </c>
      <c r="F22" s="25">
        <v>0</v>
      </c>
      <c r="G22" s="26">
        <v>0</v>
      </c>
      <c r="H22" s="28">
        <v>2208631.7903999998</v>
      </c>
      <c r="I22" s="26">
        <v>0</v>
      </c>
      <c r="J22" s="25">
        <v>0</v>
      </c>
      <c r="K22" s="71">
        <f>+D22+E22+F22+G22+H22+I22+J22</f>
        <v>2208631.7903999998</v>
      </c>
      <c r="L22" s="9"/>
    </row>
    <row r="23" spans="2:16" hidden="1" x14ac:dyDescent="0.25">
      <c r="B23" s="16" t="s">
        <v>30</v>
      </c>
      <c r="C23" s="21" t="s">
        <v>16</v>
      </c>
      <c r="D23" s="25"/>
      <c r="E23" s="26"/>
      <c r="F23" s="25"/>
      <c r="G23" s="26"/>
      <c r="H23" s="25"/>
      <c r="I23" s="26"/>
      <c r="J23" s="25"/>
      <c r="K23" s="72">
        <f>+K24</f>
        <v>0</v>
      </c>
      <c r="L23" s="7"/>
      <c r="N23" s="18"/>
    </row>
    <row r="24" spans="2:16" hidden="1" x14ac:dyDescent="0.25">
      <c r="B24" s="14" t="s">
        <v>22</v>
      </c>
      <c r="C24" s="21" t="s">
        <v>23</v>
      </c>
      <c r="D24" s="25"/>
      <c r="E24" s="26"/>
      <c r="F24" s="25"/>
      <c r="G24" s="26"/>
      <c r="H24" s="25"/>
      <c r="I24" s="26"/>
      <c r="J24" s="25"/>
      <c r="K24" s="73"/>
      <c r="L24" s="9"/>
    </row>
    <row r="25" spans="2:16" hidden="1" x14ac:dyDescent="0.25">
      <c r="B25" s="15" t="s">
        <v>31</v>
      </c>
      <c r="C25" s="21" t="s">
        <v>16</v>
      </c>
      <c r="D25" s="25"/>
      <c r="E25" s="26"/>
      <c r="F25" s="25"/>
      <c r="G25" s="26"/>
      <c r="H25" s="25"/>
      <c r="I25" s="26"/>
      <c r="J25" s="25"/>
      <c r="K25" s="72">
        <f>+K26</f>
        <v>0</v>
      </c>
      <c r="L25" s="9"/>
    </row>
    <row r="26" spans="2:16" hidden="1" x14ac:dyDescent="0.25">
      <c r="B26" s="14" t="s">
        <v>22</v>
      </c>
      <c r="C26" s="21" t="s">
        <v>23</v>
      </c>
      <c r="D26" s="25"/>
      <c r="E26" s="26"/>
      <c r="F26" s="25"/>
      <c r="G26" s="26"/>
      <c r="H26" s="25"/>
      <c r="I26" s="26"/>
      <c r="J26" s="25"/>
      <c r="K26" s="71"/>
      <c r="L26" s="9"/>
    </row>
    <row r="27" spans="2:16" hidden="1" x14ac:dyDescent="0.25">
      <c r="B27" s="15" t="s">
        <v>32</v>
      </c>
      <c r="C27" s="21" t="s">
        <v>16</v>
      </c>
      <c r="D27" s="25"/>
      <c r="E27" s="26"/>
      <c r="F27" s="25"/>
      <c r="G27" s="26"/>
      <c r="H27" s="25"/>
      <c r="I27" s="26"/>
      <c r="J27" s="25"/>
      <c r="K27" s="72">
        <f>+K28</f>
        <v>0</v>
      </c>
      <c r="L27" s="7"/>
    </row>
    <row r="28" spans="2:16" hidden="1" x14ac:dyDescent="0.25">
      <c r="B28" s="14" t="s">
        <v>22</v>
      </c>
      <c r="C28" s="21" t="s">
        <v>23</v>
      </c>
      <c r="D28" s="25"/>
      <c r="E28" s="26"/>
      <c r="F28" s="25"/>
      <c r="G28" s="26"/>
      <c r="H28" s="25"/>
      <c r="I28" s="26"/>
      <c r="J28" s="25"/>
      <c r="K28" s="71"/>
      <c r="L28" s="9"/>
    </row>
    <row r="29" spans="2:16" x14ac:dyDescent="0.25">
      <c r="B29" s="6" t="s">
        <v>33</v>
      </c>
      <c r="C29" s="22" t="s">
        <v>16</v>
      </c>
      <c r="D29" s="29">
        <f>+D30+D32+D34</f>
        <v>2886625758.4948993</v>
      </c>
      <c r="E29" s="31">
        <f t="shared" ref="E29:J29" si="7">+E30+E32+E34</f>
        <v>4316293387.1726007</v>
      </c>
      <c r="F29" s="29">
        <f t="shared" si="7"/>
        <v>2988687520.4699998</v>
      </c>
      <c r="G29" s="31">
        <f t="shared" si="7"/>
        <v>3431275236.9596996</v>
      </c>
      <c r="H29" s="29">
        <f t="shared" si="7"/>
        <v>312330968.90619999</v>
      </c>
      <c r="I29" s="31">
        <f t="shared" si="7"/>
        <v>490695747.59169996</v>
      </c>
      <c r="J29" s="29">
        <f t="shared" si="7"/>
        <v>1038830547.4269998</v>
      </c>
      <c r="K29" s="23">
        <f>+K30+K34+K32</f>
        <v>11678874267.353998</v>
      </c>
      <c r="L29" s="8">
        <f>+K29/$K$47</f>
        <v>0.1081384703056302</v>
      </c>
    </row>
    <row r="30" spans="2:16" x14ac:dyDescent="0.25">
      <c r="B30" s="39" t="s">
        <v>34</v>
      </c>
      <c r="C30" s="33" t="s">
        <v>16</v>
      </c>
      <c r="D30" s="37">
        <f>+D31</f>
        <v>507221574.55630004</v>
      </c>
      <c r="E30" s="38">
        <f t="shared" ref="E30:J30" si="8">+E31</f>
        <v>1116161809.2484002</v>
      </c>
      <c r="F30" s="37">
        <f t="shared" si="8"/>
        <v>511200974.93540001</v>
      </c>
      <c r="G30" s="35">
        <f>+G31</f>
        <v>1359316241.6959002</v>
      </c>
      <c r="H30" s="34">
        <f>+H31</f>
        <v>13329363.394300001</v>
      </c>
      <c r="I30" s="35">
        <f t="shared" si="8"/>
        <v>94789810.489099994</v>
      </c>
      <c r="J30" s="37">
        <f t="shared" si="8"/>
        <v>183845125.34869999</v>
      </c>
      <c r="K30" s="72">
        <f>+K31</f>
        <v>0</v>
      </c>
      <c r="L30" s="7"/>
    </row>
    <row r="31" spans="2:16" x14ac:dyDescent="0.25">
      <c r="B31" s="14" t="s">
        <v>35</v>
      </c>
      <c r="C31" s="21" t="s">
        <v>36</v>
      </c>
      <c r="D31" s="28">
        <v>507221574.55630004</v>
      </c>
      <c r="E31" s="27">
        <v>1116161809.2484002</v>
      </c>
      <c r="F31" s="28">
        <v>511200974.93540001</v>
      </c>
      <c r="G31" s="27">
        <v>1359316241.6959002</v>
      </c>
      <c r="H31" s="28">
        <v>13329363.394300001</v>
      </c>
      <c r="I31" s="27">
        <v>94789810.489099994</v>
      </c>
      <c r="J31" s="28">
        <v>183845125.34869999</v>
      </c>
      <c r="K31" s="25">
        <v>0</v>
      </c>
      <c r="L31" s="9"/>
    </row>
    <row r="32" spans="2:16" x14ac:dyDescent="0.25">
      <c r="B32" s="36" t="s">
        <v>37</v>
      </c>
      <c r="C32" s="33" t="s">
        <v>16</v>
      </c>
      <c r="D32" s="37">
        <f>+D33</f>
        <v>2297504981.355299</v>
      </c>
      <c r="E32" s="38">
        <f t="shared" ref="E32:J32" si="9">+E33</f>
        <v>2174436304.7041006</v>
      </c>
      <c r="F32" s="37">
        <f t="shared" si="9"/>
        <v>1359126705.6257</v>
      </c>
      <c r="G32" s="38">
        <f>+G33</f>
        <v>1808170450.8026993</v>
      </c>
      <c r="H32" s="37">
        <f>+H33</f>
        <v>114660206.15279998</v>
      </c>
      <c r="I32" s="38">
        <f t="shared" si="9"/>
        <v>16013301.3913</v>
      </c>
      <c r="J32" s="37">
        <f t="shared" si="9"/>
        <v>473097616.85149992</v>
      </c>
      <c r="K32" s="72">
        <f>+K33</f>
        <v>8243009566.8833981</v>
      </c>
      <c r="L32" s="9"/>
    </row>
    <row r="33" spans="2:14" ht="15" customHeight="1" x14ac:dyDescent="0.25">
      <c r="B33" s="14" t="s">
        <v>35</v>
      </c>
      <c r="C33" s="21" t="s">
        <v>38</v>
      </c>
      <c r="D33" s="28">
        <v>2297504981.355299</v>
      </c>
      <c r="E33" s="27">
        <v>2174436304.7041006</v>
      </c>
      <c r="F33" s="28">
        <v>1359126705.6257</v>
      </c>
      <c r="G33" s="27">
        <v>1808170450.8026993</v>
      </c>
      <c r="H33" s="28">
        <v>114660206.15279998</v>
      </c>
      <c r="I33" s="27">
        <v>16013301.3913</v>
      </c>
      <c r="J33" s="28">
        <v>473097616.85149992</v>
      </c>
      <c r="K33" s="71">
        <f>SUM(D33:J33)</f>
        <v>8243009566.8833981</v>
      </c>
      <c r="L33" s="9"/>
    </row>
    <row r="34" spans="2:14" x14ac:dyDescent="0.25">
      <c r="B34" s="39" t="s">
        <v>39</v>
      </c>
      <c r="C34" s="33" t="s">
        <v>16</v>
      </c>
      <c r="D34" s="37">
        <f>+D35</f>
        <v>81899202.583300009</v>
      </c>
      <c r="E34" s="38">
        <f t="shared" ref="E34:J34" si="10">+E35</f>
        <v>1025695273.2200999</v>
      </c>
      <c r="F34" s="37">
        <f t="shared" si="10"/>
        <v>1118359839.9088998</v>
      </c>
      <c r="G34" s="38">
        <f>+G35</f>
        <v>263788544.46109998</v>
      </c>
      <c r="H34" s="37">
        <f>+H35</f>
        <v>184341399.35910001</v>
      </c>
      <c r="I34" s="38">
        <f t="shared" si="10"/>
        <v>379892635.71129996</v>
      </c>
      <c r="J34" s="37">
        <f t="shared" si="10"/>
        <v>381887805.22680002</v>
      </c>
      <c r="K34" s="72">
        <f>+K35</f>
        <v>3435864700.4705997</v>
      </c>
      <c r="L34" s="7"/>
    </row>
    <row r="35" spans="2:14" x14ac:dyDescent="0.25">
      <c r="B35" s="14" t="s">
        <v>35</v>
      </c>
      <c r="C35" s="21" t="s">
        <v>40</v>
      </c>
      <c r="D35" s="28">
        <v>81899202.583300009</v>
      </c>
      <c r="E35" s="27">
        <v>1025695273.2200999</v>
      </c>
      <c r="F35" s="28">
        <v>1118359839.9088998</v>
      </c>
      <c r="G35" s="27">
        <v>263788544.46109998</v>
      </c>
      <c r="H35" s="28">
        <v>184341399.35910001</v>
      </c>
      <c r="I35" s="27">
        <v>379892635.71129996</v>
      </c>
      <c r="J35" s="28">
        <v>381887805.22680002</v>
      </c>
      <c r="K35" s="71">
        <f>SUM(D35:J35)</f>
        <v>3435864700.4705997</v>
      </c>
      <c r="L35" s="9"/>
      <c r="N35" s="12"/>
    </row>
    <row r="36" spans="2:14" x14ac:dyDescent="0.25">
      <c r="B36" s="6" t="s">
        <v>41</v>
      </c>
      <c r="C36" s="22" t="s">
        <v>16</v>
      </c>
      <c r="D36" s="29">
        <f>+D37+D39+D41+D43+D45</f>
        <v>3849361096.7141004</v>
      </c>
      <c r="E36" s="31">
        <f t="shared" ref="E36:J36" si="11">+E37+E39+E41+E43+E45</f>
        <v>8418264335.1138</v>
      </c>
      <c r="F36" s="29">
        <f t="shared" si="11"/>
        <v>2660663645.6534004</v>
      </c>
      <c r="G36" s="31">
        <f t="shared" si="11"/>
        <v>3093678884.3986998</v>
      </c>
      <c r="H36" s="29">
        <f t="shared" si="11"/>
        <v>0</v>
      </c>
      <c r="I36" s="31">
        <f t="shared" si="11"/>
        <v>0</v>
      </c>
      <c r="J36" s="29">
        <f t="shared" si="11"/>
        <v>467109041.36199999</v>
      </c>
      <c r="K36" s="23">
        <f>+K37+K39+K41+K43+K45</f>
        <v>18489077003.241997</v>
      </c>
      <c r="L36" s="85">
        <f>+K36/$K$47</f>
        <v>0.17119633782533911</v>
      </c>
      <c r="N36" s="12"/>
    </row>
    <row r="37" spans="2:14" ht="17.25" customHeight="1" x14ac:dyDescent="0.25">
      <c r="B37" s="39" t="s">
        <v>42</v>
      </c>
      <c r="C37" s="33" t="s">
        <v>16</v>
      </c>
      <c r="D37" s="37">
        <f>+D38</f>
        <v>1799245202.2620001</v>
      </c>
      <c r="E37" s="38">
        <f t="shared" ref="E37:J37" si="12">+E38</f>
        <v>3226509687.6458998</v>
      </c>
      <c r="F37" s="37">
        <f t="shared" si="12"/>
        <v>1175883530.6087999</v>
      </c>
      <c r="G37" s="35">
        <f t="shared" si="12"/>
        <v>1798097998.8174</v>
      </c>
      <c r="H37" s="37">
        <f t="shared" si="12"/>
        <v>0</v>
      </c>
      <c r="I37" s="38">
        <f t="shared" si="12"/>
        <v>0</v>
      </c>
      <c r="J37" s="37">
        <f t="shared" si="12"/>
        <v>294974685.66610003</v>
      </c>
      <c r="K37" s="72">
        <f>+K38</f>
        <v>8294711105.0002003</v>
      </c>
      <c r="L37" s="20"/>
    </row>
    <row r="38" spans="2:14" x14ac:dyDescent="0.25">
      <c r="B38" s="14" t="s">
        <v>43</v>
      </c>
      <c r="C38" s="21" t="s">
        <v>44</v>
      </c>
      <c r="D38" s="28">
        <v>1799245202.2620001</v>
      </c>
      <c r="E38" s="27">
        <v>3226509687.6458998</v>
      </c>
      <c r="F38" s="28">
        <v>1175883530.6087999</v>
      </c>
      <c r="G38" s="27">
        <v>1798097998.8174</v>
      </c>
      <c r="H38" s="25">
        <v>0</v>
      </c>
      <c r="I38" s="26">
        <v>0</v>
      </c>
      <c r="J38" s="28">
        <v>294974685.66610003</v>
      </c>
      <c r="K38" s="71">
        <f>SUM(D38:J38)</f>
        <v>8294711105.0002003</v>
      </c>
      <c r="L38" s="9"/>
      <c r="N38" s="12"/>
    </row>
    <row r="39" spans="2:14" x14ac:dyDescent="0.25">
      <c r="B39" s="39" t="s">
        <v>45</v>
      </c>
      <c r="C39" s="33"/>
      <c r="D39" s="37">
        <f>+D40</f>
        <v>1404423724.2072999</v>
      </c>
      <c r="E39" s="38">
        <f t="shared" ref="E39:J39" si="13">+E40</f>
        <v>1350407427.1224999</v>
      </c>
      <c r="F39" s="37">
        <f t="shared" si="13"/>
        <v>1350407427.1224</v>
      </c>
      <c r="G39" s="38">
        <f t="shared" si="13"/>
        <v>1295580885.5813</v>
      </c>
      <c r="H39" s="37">
        <f t="shared" si="13"/>
        <v>0</v>
      </c>
      <c r="I39" s="38">
        <f t="shared" si="13"/>
        <v>0</v>
      </c>
      <c r="J39" s="37">
        <f t="shared" si="13"/>
        <v>0</v>
      </c>
      <c r="K39" s="72">
        <f>+K40</f>
        <v>5400819464.0334997</v>
      </c>
      <c r="L39" s="9"/>
      <c r="N39" s="12"/>
    </row>
    <row r="40" spans="2:14" x14ac:dyDescent="0.25">
      <c r="B40" s="14" t="s">
        <v>43</v>
      </c>
      <c r="C40" s="21" t="s">
        <v>44</v>
      </c>
      <c r="D40" s="28">
        <v>1404423724.2072999</v>
      </c>
      <c r="E40" s="27">
        <v>1350407427.1224999</v>
      </c>
      <c r="F40" s="28">
        <v>1350407427.1224</v>
      </c>
      <c r="G40" s="27">
        <v>1295580885.5813</v>
      </c>
      <c r="H40" s="25">
        <v>0</v>
      </c>
      <c r="I40" s="26">
        <v>0</v>
      </c>
      <c r="J40" s="25">
        <v>0</v>
      </c>
      <c r="K40" s="71">
        <f>SUM(D40:J40)</f>
        <v>5400819464.0334997</v>
      </c>
      <c r="L40" s="9"/>
      <c r="N40" s="12"/>
    </row>
    <row r="41" spans="2:14" ht="15" customHeight="1" x14ac:dyDescent="0.25">
      <c r="B41" s="39" t="s">
        <v>46</v>
      </c>
      <c r="C41" s="33" t="s">
        <v>16</v>
      </c>
      <c r="D41" s="37">
        <f>+D42</f>
        <v>0</v>
      </c>
      <c r="E41" s="38">
        <f t="shared" ref="E41:J41" si="14">+E42</f>
        <v>0</v>
      </c>
      <c r="F41" s="37">
        <f t="shared" si="14"/>
        <v>134372687.92219999</v>
      </c>
      <c r="G41" s="38">
        <f t="shared" si="14"/>
        <v>0</v>
      </c>
      <c r="H41" s="37">
        <f t="shared" si="14"/>
        <v>0</v>
      </c>
      <c r="I41" s="38">
        <f t="shared" si="14"/>
        <v>0</v>
      </c>
      <c r="J41" s="37">
        <f t="shared" si="14"/>
        <v>172134355.69589999</v>
      </c>
      <c r="K41" s="72">
        <f>+K42</f>
        <v>306507043.61809999</v>
      </c>
      <c r="L41" s="7"/>
    </row>
    <row r="42" spans="2:14" ht="17.25" customHeight="1" x14ac:dyDescent="0.25">
      <c r="B42" s="14" t="s">
        <v>47</v>
      </c>
      <c r="C42" s="21" t="s">
        <v>44</v>
      </c>
      <c r="D42" s="25">
        <v>0</v>
      </c>
      <c r="E42" s="26">
        <v>0</v>
      </c>
      <c r="F42" s="28">
        <v>134372687.92219999</v>
      </c>
      <c r="G42" s="26">
        <v>0</v>
      </c>
      <c r="H42" s="25">
        <v>0</v>
      </c>
      <c r="I42" s="26">
        <v>0</v>
      </c>
      <c r="J42" s="28">
        <v>172134355.69589999</v>
      </c>
      <c r="K42" s="74">
        <f>SUM(D42:J42)</f>
        <v>306507043.61809999</v>
      </c>
      <c r="L42" s="9"/>
    </row>
    <row r="43" spans="2:14" ht="15" customHeight="1" x14ac:dyDescent="0.25">
      <c r="B43" s="39" t="s">
        <v>48</v>
      </c>
      <c r="C43" s="33" t="s">
        <v>16</v>
      </c>
      <c r="D43" s="37">
        <f>+D44</f>
        <v>0</v>
      </c>
      <c r="E43" s="38">
        <f t="shared" ref="E43:J43" si="15">+E44</f>
        <v>1813271005.1872001</v>
      </c>
      <c r="F43" s="37">
        <f t="shared" si="15"/>
        <v>0</v>
      </c>
      <c r="G43" s="38">
        <f t="shared" si="15"/>
        <v>0</v>
      </c>
      <c r="H43" s="37">
        <f t="shared" si="15"/>
        <v>0</v>
      </c>
      <c r="I43" s="38">
        <f t="shared" si="15"/>
        <v>0</v>
      </c>
      <c r="J43" s="37">
        <f t="shared" si="15"/>
        <v>0</v>
      </c>
      <c r="K43" s="72">
        <f>+K44</f>
        <v>1813271005.1872001</v>
      </c>
      <c r="L43" s="7"/>
    </row>
    <row r="44" spans="2:14" ht="17.25" customHeight="1" x14ac:dyDescent="0.25">
      <c r="B44" s="14" t="s">
        <v>47</v>
      </c>
      <c r="C44" s="21" t="s">
        <v>44</v>
      </c>
      <c r="D44" s="25">
        <v>0</v>
      </c>
      <c r="E44" s="27">
        <v>1813271005.1872001</v>
      </c>
      <c r="F44" s="25">
        <v>0</v>
      </c>
      <c r="G44" s="26">
        <v>0</v>
      </c>
      <c r="H44" s="25">
        <v>0</v>
      </c>
      <c r="I44" s="26">
        <v>0</v>
      </c>
      <c r="J44" s="25">
        <v>0</v>
      </c>
      <c r="K44" s="74">
        <f>SUM(D44:J44)</f>
        <v>1813271005.1872001</v>
      </c>
      <c r="L44" s="7"/>
    </row>
    <row r="45" spans="2:14" ht="15" customHeight="1" x14ac:dyDescent="0.25">
      <c r="B45" s="39" t="s">
        <v>49</v>
      </c>
      <c r="C45" s="33" t="s">
        <v>16</v>
      </c>
      <c r="D45" s="37">
        <f>+D46</f>
        <v>645692170.24479997</v>
      </c>
      <c r="E45" s="38">
        <f t="shared" ref="E45:J45" si="16">+E46</f>
        <v>2028076215.1581998</v>
      </c>
      <c r="F45" s="37">
        <f t="shared" si="16"/>
        <v>0</v>
      </c>
      <c r="G45" s="38">
        <f t="shared" si="16"/>
        <v>0</v>
      </c>
      <c r="H45" s="37">
        <f t="shared" si="16"/>
        <v>0</v>
      </c>
      <c r="I45" s="38">
        <f t="shared" si="16"/>
        <v>0</v>
      </c>
      <c r="J45" s="37">
        <f t="shared" si="16"/>
        <v>0</v>
      </c>
      <c r="K45" s="72">
        <f>+K46</f>
        <v>2673768385.4029999</v>
      </c>
      <c r="L45" s="7"/>
    </row>
    <row r="46" spans="2:14" ht="17.25" customHeight="1" x14ac:dyDescent="0.25">
      <c r="B46" s="14" t="s">
        <v>47</v>
      </c>
      <c r="C46" s="68" t="s">
        <v>44</v>
      </c>
      <c r="D46" s="48">
        <v>645692170.24479997</v>
      </c>
      <c r="E46" s="27">
        <v>2028076215.1581998</v>
      </c>
      <c r="F46" s="49">
        <v>0</v>
      </c>
      <c r="G46" s="69">
        <v>0</v>
      </c>
      <c r="H46" s="49">
        <v>0</v>
      </c>
      <c r="I46" s="69">
        <v>0</v>
      </c>
      <c r="J46" s="49">
        <v>0</v>
      </c>
      <c r="K46" s="75">
        <f>SUM(D46:J46)</f>
        <v>2673768385.4029999</v>
      </c>
      <c r="L46" s="86"/>
    </row>
    <row r="47" spans="2:14" x14ac:dyDescent="0.25">
      <c r="B47" s="115" t="s">
        <v>50</v>
      </c>
      <c r="C47" s="131"/>
      <c r="D47" s="29">
        <f>+D7+D10+D29+D36</f>
        <v>26465519534.117893</v>
      </c>
      <c r="E47" s="31">
        <f t="shared" ref="E47:J47" si="17">+E7+E10+E29+E36</f>
        <v>35367709349.172394</v>
      </c>
      <c r="F47" s="29">
        <f t="shared" si="17"/>
        <v>11464714813.818501</v>
      </c>
      <c r="G47" s="31">
        <f t="shared" si="17"/>
        <v>30008523769.188908</v>
      </c>
      <c r="H47" s="29">
        <f t="shared" si="17"/>
        <v>370155760.81229997</v>
      </c>
      <c r="I47" s="31">
        <f t="shared" si="17"/>
        <v>971652632.80729985</v>
      </c>
      <c r="J47" s="29">
        <f t="shared" si="17"/>
        <v>7136844386.5867977</v>
      </c>
      <c r="K47" s="23">
        <f>+K36+K29+K10+K7</f>
        <v>107999255346.836</v>
      </c>
      <c r="L47" s="117">
        <f>+K47/K48</f>
        <v>0.15990921313101947</v>
      </c>
    </row>
    <row r="48" spans="2:14" ht="15" customHeight="1" x14ac:dyDescent="0.25">
      <c r="B48" s="115" t="s">
        <v>51</v>
      </c>
      <c r="C48" s="132"/>
      <c r="D48" s="60">
        <v>139585524839.16</v>
      </c>
      <c r="E48" s="60">
        <v>208139989416.16</v>
      </c>
      <c r="F48" s="60">
        <v>104358206432.09</v>
      </c>
      <c r="G48" s="60">
        <v>128240637628.55</v>
      </c>
      <c r="H48" s="60">
        <v>23244158921.52</v>
      </c>
      <c r="I48" s="60">
        <v>16105848940.52</v>
      </c>
      <c r="J48" s="60">
        <v>41739705181.650002</v>
      </c>
      <c r="K48" s="56">
        <v>675378567827.41003</v>
      </c>
      <c r="L48" s="118"/>
    </row>
    <row r="49" spans="2:12" ht="15.75" customHeight="1" x14ac:dyDescent="0.25">
      <c r="B49" s="115" t="s">
        <v>52</v>
      </c>
      <c r="C49" s="128"/>
      <c r="D49" s="88">
        <f>+D47/D48</f>
        <v>0.18960074523925941</v>
      </c>
      <c r="E49" s="88">
        <f t="shared" ref="E49:J49" si="18">+E47/E48</f>
        <v>0.16992270177576191</v>
      </c>
      <c r="F49" s="88">
        <f t="shared" si="18"/>
        <v>0.10985925501967153</v>
      </c>
      <c r="G49" s="88">
        <f t="shared" si="18"/>
        <v>0.23400167313662951</v>
      </c>
      <c r="H49" s="88">
        <f t="shared" si="18"/>
        <v>1.5924678628384394E-2</v>
      </c>
      <c r="I49" s="88">
        <f t="shared" si="18"/>
        <v>6.0329178324947622E-2</v>
      </c>
      <c r="J49" s="88">
        <f t="shared" si="18"/>
        <v>0.17098454230875507</v>
      </c>
      <c r="K49" s="126" t="s">
        <v>53</v>
      </c>
      <c r="L49" s="127"/>
    </row>
    <row r="50" spans="2:12" ht="15.75" x14ac:dyDescent="0.25">
      <c r="B50" s="129" t="s">
        <v>68</v>
      </c>
      <c r="C50" s="129"/>
      <c r="D50" s="129"/>
      <c r="E50" s="129"/>
      <c r="F50" s="129"/>
      <c r="G50" s="129"/>
      <c r="H50" s="129"/>
      <c r="I50" s="129"/>
      <c r="J50" s="129"/>
      <c r="K50" s="129"/>
      <c r="L50" s="129"/>
    </row>
    <row r="51" spans="2:12" x14ac:dyDescent="0.25">
      <c r="B51" s="130" t="s">
        <v>69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</row>
    <row r="52" spans="2:12" ht="15.75" x14ac:dyDescent="0.25">
      <c r="B52" s="40" t="s">
        <v>56</v>
      </c>
      <c r="C52" s="40"/>
      <c r="D52" s="40"/>
      <c r="E52" s="40"/>
      <c r="F52" s="40"/>
      <c r="G52" s="40"/>
      <c r="H52" s="40"/>
      <c r="I52" s="40"/>
      <c r="J52" s="40"/>
      <c r="K52" s="40"/>
      <c r="L52" s="40"/>
    </row>
    <row r="53" spans="2:12" x14ac:dyDescent="0.25">
      <c r="B53" s="41"/>
      <c r="C53" s="41"/>
      <c r="D53" s="66"/>
      <c r="E53" s="41"/>
      <c r="F53" s="41"/>
      <c r="G53" s="41"/>
      <c r="H53" s="41"/>
      <c r="I53" s="41"/>
      <c r="J53" s="41"/>
      <c r="K53" s="42"/>
      <c r="L53" s="41"/>
    </row>
  </sheetData>
  <mergeCells count="20">
    <mergeCell ref="B49:C49"/>
    <mergeCell ref="K49:L49"/>
    <mergeCell ref="B50:L50"/>
    <mergeCell ref="B51:L51"/>
    <mergeCell ref="I5:I6"/>
    <mergeCell ref="J5:J6"/>
    <mergeCell ref="K5:L5"/>
    <mergeCell ref="B47:C47"/>
    <mergeCell ref="L47:L48"/>
    <mergeCell ref="B48:C48"/>
    <mergeCell ref="B1:L1"/>
    <mergeCell ref="B2:L2"/>
    <mergeCell ref="B3:L3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P53"/>
  <sheetViews>
    <sheetView showGridLines="0" topLeftCell="B1" zoomScaleNormal="100" workbookViewId="0">
      <pane xSplit="1" ySplit="7" topLeftCell="H8" activePane="bottomRight" state="frozen"/>
      <selection pane="topRight" activeCell="C1" sqref="C1"/>
      <selection pane="bottomLeft" activeCell="B8" sqref="B8"/>
      <selection pane="bottomRight" activeCell="K54" sqref="K54"/>
    </sheetView>
  </sheetViews>
  <sheetFormatPr baseColWidth="10" defaultColWidth="11.42578125" defaultRowHeight="15" x14ac:dyDescent="0.25"/>
  <cols>
    <col min="1" max="1" width="11.42578125" style="10"/>
    <col min="2" max="2" width="58.140625" style="10" customWidth="1"/>
    <col min="3" max="3" width="16.28515625" style="10" customWidth="1"/>
    <col min="4" max="4" width="18.28515625" style="10" bestFit="1" customWidth="1"/>
    <col min="5" max="5" width="17.85546875" style="10" bestFit="1" customWidth="1"/>
    <col min="6" max="6" width="18.28515625" style="10" bestFit="1" customWidth="1"/>
    <col min="7" max="7" width="17.85546875" style="10" bestFit="1" customWidth="1"/>
    <col min="8" max="8" width="18.28515625" style="10" customWidth="1"/>
    <col min="9" max="9" width="18" style="10" customWidth="1"/>
    <col min="10" max="10" width="17.28515625" style="10" customWidth="1"/>
    <col min="11" max="11" width="21.28515625" style="10" customWidth="1"/>
    <col min="12" max="12" width="13.140625" style="10" customWidth="1"/>
    <col min="13" max="13" width="17.85546875" style="10" bestFit="1" customWidth="1"/>
    <col min="14" max="14" width="45" style="10" bestFit="1" customWidth="1"/>
    <col min="15" max="15" width="21.42578125" style="10" customWidth="1"/>
    <col min="16" max="16" width="17.85546875" style="10" bestFit="1" customWidth="1"/>
    <col min="17" max="16384" width="11.42578125" style="10"/>
  </cols>
  <sheetData>
    <row r="1" spans="2:16" x14ac:dyDescent="0.25"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2:16" x14ac:dyDescent="0.25">
      <c r="B2" s="119" t="s">
        <v>70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2:16" x14ac:dyDescent="0.25">
      <c r="B3" s="119" t="s">
        <v>2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2:16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6" x14ac:dyDescent="0.25">
      <c r="B5" s="120" t="s">
        <v>3</v>
      </c>
      <c r="C5" s="121" t="s">
        <v>4</v>
      </c>
      <c r="D5" s="124" t="s">
        <v>5</v>
      </c>
      <c r="E5" s="133" t="s">
        <v>6</v>
      </c>
      <c r="F5" s="124" t="s">
        <v>7</v>
      </c>
      <c r="G5" s="135" t="s">
        <v>8</v>
      </c>
      <c r="H5" s="124" t="s">
        <v>9</v>
      </c>
      <c r="I5" s="124" t="s">
        <v>10</v>
      </c>
      <c r="J5" s="124" t="s">
        <v>11</v>
      </c>
      <c r="K5" s="122" t="s">
        <v>12</v>
      </c>
      <c r="L5" s="123"/>
    </row>
    <row r="6" spans="2:16" ht="33" customHeight="1" x14ac:dyDescent="0.25">
      <c r="B6" s="120"/>
      <c r="C6" s="121"/>
      <c r="D6" s="125"/>
      <c r="E6" s="134"/>
      <c r="F6" s="125"/>
      <c r="G6" s="136"/>
      <c r="H6" s="125"/>
      <c r="I6" s="125"/>
      <c r="J6" s="125"/>
      <c r="K6" s="24" t="s">
        <v>13</v>
      </c>
      <c r="L6" s="87" t="s">
        <v>14</v>
      </c>
    </row>
    <row r="7" spans="2:16" x14ac:dyDescent="0.25">
      <c r="B7" s="13" t="s">
        <v>15</v>
      </c>
      <c r="C7" s="22" t="s">
        <v>16</v>
      </c>
      <c r="D7" s="29">
        <f>+D8</f>
        <v>9315507402.8283024</v>
      </c>
      <c r="E7" s="30">
        <f t="shared" ref="E7:J8" si="0">+E8</f>
        <v>22371417384.769295</v>
      </c>
      <c r="F7" s="29">
        <f t="shared" si="0"/>
        <v>5373882883.6532993</v>
      </c>
      <c r="G7" s="30">
        <f t="shared" si="0"/>
        <v>23547379834.960899</v>
      </c>
      <c r="H7" s="29">
        <f t="shared" si="0"/>
        <v>47052579.263799995</v>
      </c>
      <c r="I7" s="30">
        <f t="shared" si="0"/>
        <v>399966782.51109999</v>
      </c>
      <c r="J7" s="29">
        <f t="shared" si="0"/>
        <v>5547356740.3696995</v>
      </c>
      <c r="K7" s="5">
        <f>SUM(D7:J7)</f>
        <v>66602563608.356392</v>
      </c>
      <c r="L7" s="8">
        <f>+K7/$K$47</f>
        <v>0.56855664068186118</v>
      </c>
      <c r="O7" s="11"/>
      <c r="P7" s="11"/>
    </row>
    <row r="8" spans="2:16" x14ac:dyDescent="0.25">
      <c r="B8" s="32" t="s">
        <v>17</v>
      </c>
      <c r="C8" s="67" t="s">
        <v>16</v>
      </c>
      <c r="D8" s="34">
        <f>+D9</f>
        <v>9315507402.8283024</v>
      </c>
      <c r="E8" s="35">
        <f t="shared" si="0"/>
        <v>22371417384.769295</v>
      </c>
      <c r="F8" s="34">
        <f t="shared" si="0"/>
        <v>5373882883.6532993</v>
      </c>
      <c r="G8" s="35">
        <f t="shared" si="0"/>
        <v>23547379834.960899</v>
      </c>
      <c r="H8" s="34">
        <f t="shared" si="0"/>
        <v>47052579.263799995</v>
      </c>
      <c r="I8" s="35">
        <f t="shared" si="0"/>
        <v>399966782.51109999</v>
      </c>
      <c r="J8" s="34">
        <f t="shared" si="0"/>
        <v>5547356740.3696995</v>
      </c>
      <c r="K8" s="70">
        <f>+K9</f>
        <v>66602563608.356392</v>
      </c>
      <c r="L8" s="9"/>
      <c r="O8" s="11"/>
      <c r="P8" s="11"/>
    </row>
    <row r="9" spans="2:16" x14ac:dyDescent="0.25">
      <c r="B9" s="15" t="s">
        <v>18</v>
      </c>
      <c r="C9" s="21" t="s">
        <v>19</v>
      </c>
      <c r="D9" s="28">
        <v>9315507402.8283024</v>
      </c>
      <c r="E9" s="27">
        <v>22371417384.769295</v>
      </c>
      <c r="F9" s="28">
        <v>5373882883.6532993</v>
      </c>
      <c r="G9" s="27">
        <v>23547379834.960899</v>
      </c>
      <c r="H9" s="28">
        <v>47052579.263799995</v>
      </c>
      <c r="I9" s="27">
        <v>399966782.51109999</v>
      </c>
      <c r="J9" s="28">
        <v>5547356740.3696995</v>
      </c>
      <c r="K9" s="25">
        <f>SUM(D9:J9)</f>
        <v>66602563608.356392</v>
      </c>
      <c r="L9" s="7"/>
      <c r="O9" s="11"/>
      <c r="P9" s="11"/>
    </row>
    <row r="10" spans="2:16" x14ac:dyDescent="0.25">
      <c r="B10" s="6" t="s">
        <v>20</v>
      </c>
      <c r="C10" s="22" t="s">
        <v>16</v>
      </c>
      <c r="D10" s="29">
        <f t="shared" ref="D10:J10" si="1">+D11+D13+D15+D17+D19+D21</f>
        <v>10911850661.0005</v>
      </c>
      <c r="E10" s="31">
        <f t="shared" si="1"/>
        <v>1351960233.5694001</v>
      </c>
      <c r="F10" s="29">
        <f t="shared" si="1"/>
        <v>1796000564.9485002</v>
      </c>
      <c r="G10" s="31">
        <f t="shared" si="1"/>
        <v>846744137.68069994</v>
      </c>
      <c r="H10" s="29">
        <f t="shared" si="1"/>
        <v>14291947.1307</v>
      </c>
      <c r="I10" s="31">
        <f t="shared" si="1"/>
        <v>100769965.61140001</v>
      </c>
      <c r="J10" s="29">
        <f t="shared" si="1"/>
        <v>297708113.20469999</v>
      </c>
      <c r="K10" s="23">
        <f>SUM(D10:J10)</f>
        <v>15319325623.145901</v>
      </c>
      <c r="L10" s="8">
        <f>+K10/$K$47</f>
        <v>0.13077431020559982</v>
      </c>
      <c r="M10" s="57"/>
      <c r="N10" s="18"/>
      <c r="O10" s="11"/>
      <c r="P10" s="11"/>
    </row>
    <row r="11" spans="2:16" s="58" customFormat="1" x14ac:dyDescent="0.25">
      <c r="B11" s="36" t="s">
        <v>21</v>
      </c>
      <c r="C11" s="33" t="s">
        <v>16</v>
      </c>
      <c r="D11" s="37">
        <f>+D12</f>
        <v>0</v>
      </c>
      <c r="E11" s="38">
        <f t="shared" ref="E11:J11" si="2">+E12</f>
        <v>0</v>
      </c>
      <c r="F11" s="37">
        <f t="shared" si="2"/>
        <v>0</v>
      </c>
      <c r="G11" s="35">
        <f t="shared" si="2"/>
        <v>0</v>
      </c>
      <c r="H11" s="34">
        <f t="shared" si="2"/>
        <v>0</v>
      </c>
      <c r="I11" s="35">
        <f t="shared" si="2"/>
        <v>0</v>
      </c>
      <c r="J11" s="37">
        <f t="shared" si="2"/>
        <v>0</v>
      </c>
      <c r="K11" s="72">
        <f>+K12</f>
        <v>0</v>
      </c>
      <c r="L11" s="9"/>
      <c r="O11" s="59"/>
      <c r="P11" s="59"/>
    </row>
    <row r="12" spans="2:16" x14ac:dyDescent="0.25">
      <c r="B12" s="14" t="s">
        <v>22</v>
      </c>
      <c r="C12" s="21" t="s">
        <v>23</v>
      </c>
      <c r="D12" s="25">
        <v>0</v>
      </c>
      <c r="E12" s="26">
        <v>0</v>
      </c>
      <c r="F12" s="25">
        <v>0</v>
      </c>
      <c r="G12" s="26">
        <v>0</v>
      </c>
      <c r="H12" s="25">
        <v>0</v>
      </c>
      <c r="I12" s="26">
        <v>0</v>
      </c>
      <c r="J12" s="25">
        <v>0</v>
      </c>
      <c r="K12" s="25">
        <f>SUM(D12:J12)</f>
        <v>0</v>
      </c>
      <c r="L12" s="9"/>
      <c r="O12" s="11"/>
      <c r="P12" s="11"/>
    </row>
    <row r="13" spans="2:16" x14ac:dyDescent="0.25">
      <c r="B13" s="36" t="s">
        <v>24</v>
      </c>
      <c r="C13" s="33" t="s">
        <v>16</v>
      </c>
      <c r="D13" s="37">
        <f>+D14</f>
        <v>0</v>
      </c>
      <c r="E13" s="38">
        <f>+E14</f>
        <v>175609380.3452</v>
      </c>
      <c r="F13" s="37">
        <f t="shared" ref="F13:J13" si="3">+F14</f>
        <v>0</v>
      </c>
      <c r="G13" s="38">
        <f t="shared" si="3"/>
        <v>0</v>
      </c>
      <c r="H13" s="37">
        <f t="shared" si="3"/>
        <v>0</v>
      </c>
      <c r="I13" s="38">
        <f t="shared" si="3"/>
        <v>0</v>
      </c>
      <c r="J13" s="37">
        <f t="shared" si="3"/>
        <v>0</v>
      </c>
      <c r="K13" s="72">
        <f>+K14</f>
        <v>175609380.3452</v>
      </c>
      <c r="L13" s="9"/>
      <c r="O13" s="11"/>
      <c r="P13" s="11"/>
    </row>
    <row r="14" spans="2:16" x14ac:dyDescent="0.25">
      <c r="B14" s="14" t="s">
        <v>22</v>
      </c>
      <c r="C14" s="21" t="s">
        <v>25</v>
      </c>
      <c r="D14" s="25">
        <v>0</v>
      </c>
      <c r="E14" s="76">
        <v>175609380.3452</v>
      </c>
      <c r="F14" s="25">
        <v>0</v>
      </c>
      <c r="G14" s="26">
        <v>0</v>
      </c>
      <c r="H14" s="25">
        <v>0</v>
      </c>
      <c r="I14" s="26">
        <v>0</v>
      </c>
      <c r="J14" s="25">
        <v>0</v>
      </c>
      <c r="K14" s="73">
        <f>SUM(D14:J14)</f>
        <v>175609380.3452</v>
      </c>
      <c r="L14" s="9"/>
      <c r="O14" s="11"/>
      <c r="P14" s="11"/>
    </row>
    <row r="15" spans="2:16" x14ac:dyDescent="0.25">
      <c r="B15" s="36" t="s">
        <v>26</v>
      </c>
      <c r="C15" s="33" t="s">
        <v>16</v>
      </c>
      <c r="D15" s="37">
        <f>+D16</f>
        <v>10911850661.0005</v>
      </c>
      <c r="E15" s="38">
        <f t="shared" ref="E15:I15" si="4">+E16</f>
        <v>1176350853.2242</v>
      </c>
      <c r="F15" s="37">
        <f t="shared" si="4"/>
        <v>717499367.42390001</v>
      </c>
      <c r="G15" s="38">
        <f t="shared" si="4"/>
        <v>846744137.68069994</v>
      </c>
      <c r="H15" s="37">
        <f>H16</f>
        <v>0</v>
      </c>
      <c r="I15" s="38">
        <f t="shared" si="4"/>
        <v>70226890.524800003</v>
      </c>
      <c r="J15" s="37">
        <f>J16</f>
        <v>259430429.9366</v>
      </c>
      <c r="K15" s="72">
        <f>+K16</f>
        <v>13982102339.790699</v>
      </c>
      <c r="L15" s="7"/>
      <c r="O15" s="11"/>
      <c r="P15" s="11"/>
    </row>
    <row r="16" spans="2:16" x14ac:dyDescent="0.25">
      <c r="B16" s="14" t="s">
        <v>22</v>
      </c>
      <c r="C16" s="21" t="s">
        <v>23</v>
      </c>
      <c r="D16" s="28">
        <v>10911850661.0005</v>
      </c>
      <c r="E16" s="27">
        <v>1176350853.2242</v>
      </c>
      <c r="F16" s="28">
        <v>717499367.42390001</v>
      </c>
      <c r="G16" s="27">
        <v>846744137.68069994</v>
      </c>
      <c r="H16" s="28"/>
      <c r="I16" s="27">
        <v>70226890.524800003</v>
      </c>
      <c r="J16" s="28">
        <v>259430429.9366</v>
      </c>
      <c r="K16" s="71">
        <f>SUM(D16:J16)</f>
        <v>13982102339.790699</v>
      </c>
      <c r="L16" s="9"/>
      <c r="O16" s="11"/>
      <c r="P16" s="11"/>
    </row>
    <row r="17" spans="2:16" x14ac:dyDescent="0.25">
      <c r="B17" s="36" t="s">
        <v>32</v>
      </c>
      <c r="C17" s="33" t="s">
        <v>16</v>
      </c>
      <c r="D17" s="37">
        <f>+D18</f>
        <v>0</v>
      </c>
      <c r="E17" s="38">
        <f t="shared" ref="E17:J17" si="5">+E18</f>
        <v>0</v>
      </c>
      <c r="F17" s="37">
        <f t="shared" si="5"/>
        <v>0</v>
      </c>
      <c r="G17" s="38">
        <f t="shared" si="5"/>
        <v>0</v>
      </c>
      <c r="H17" s="37">
        <f t="shared" si="5"/>
        <v>0</v>
      </c>
      <c r="I17" s="38">
        <f t="shared" si="5"/>
        <v>0</v>
      </c>
      <c r="J17" s="37">
        <f t="shared" si="5"/>
        <v>0</v>
      </c>
      <c r="K17" s="72">
        <f>+K18</f>
        <v>0</v>
      </c>
      <c r="L17" s="7"/>
    </row>
    <row r="18" spans="2:16" x14ac:dyDescent="0.25">
      <c r="B18" s="14" t="s">
        <v>22</v>
      </c>
      <c r="C18" s="21" t="s">
        <v>25</v>
      </c>
      <c r="D18" s="28"/>
      <c r="E18" s="26">
        <v>0</v>
      </c>
      <c r="F18" s="25">
        <v>0</v>
      </c>
      <c r="G18" s="26">
        <v>0</v>
      </c>
      <c r="H18" s="25">
        <v>0</v>
      </c>
      <c r="I18" s="26">
        <v>0</v>
      </c>
      <c r="J18" s="25">
        <v>0</v>
      </c>
      <c r="K18" s="25">
        <f>+SUM(D18:J18)</f>
        <v>0</v>
      </c>
      <c r="L18" s="9"/>
    </row>
    <row r="19" spans="2:16" x14ac:dyDescent="0.25">
      <c r="B19" s="36" t="s">
        <v>28</v>
      </c>
      <c r="C19" s="33" t="s">
        <v>16</v>
      </c>
      <c r="D19" s="37">
        <f>+D20</f>
        <v>0</v>
      </c>
      <c r="E19" s="38">
        <f t="shared" ref="E19:J19" si="6">+E20</f>
        <v>0</v>
      </c>
      <c r="F19" s="37">
        <f t="shared" si="6"/>
        <v>1078501197.5246</v>
      </c>
      <c r="G19" s="38">
        <f t="shared" si="6"/>
        <v>0</v>
      </c>
      <c r="H19" s="37">
        <f t="shared" si="6"/>
        <v>12001959.432800001</v>
      </c>
      <c r="I19" s="38">
        <f t="shared" si="6"/>
        <v>30543075.086599998</v>
      </c>
      <c r="J19" s="37">
        <f t="shared" si="6"/>
        <v>38277683.268100001</v>
      </c>
      <c r="K19" s="72">
        <f>+K20</f>
        <v>1159323915.3121002</v>
      </c>
      <c r="L19" s="7"/>
      <c r="P19" s="11"/>
    </row>
    <row r="20" spans="2:16" x14ac:dyDescent="0.25">
      <c r="B20" s="14" t="s">
        <v>22</v>
      </c>
      <c r="C20" s="21" t="s">
        <v>23</v>
      </c>
      <c r="D20" s="25">
        <v>0</v>
      </c>
      <c r="E20" s="27"/>
      <c r="F20" s="28">
        <v>1078501197.5246</v>
      </c>
      <c r="G20" s="26">
        <v>0</v>
      </c>
      <c r="H20" s="28">
        <v>12001959.432800001</v>
      </c>
      <c r="I20" s="27">
        <v>30543075.086599998</v>
      </c>
      <c r="J20" s="25">
        <v>38277683.268100001</v>
      </c>
      <c r="K20" s="71">
        <f>SUM(D20:J20)</f>
        <v>1159323915.3121002</v>
      </c>
      <c r="L20" s="9"/>
      <c r="M20" s="18"/>
    </row>
    <row r="21" spans="2:16" x14ac:dyDescent="0.25">
      <c r="B21" s="36" t="s">
        <v>67</v>
      </c>
      <c r="C21" s="33" t="s">
        <v>16</v>
      </c>
      <c r="D21" s="37">
        <v>0</v>
      </c>
      <c r="E21" s="38">
        <v>0</v>
      </c>
      <c r="F21" s="37">
        <v>0</v>
      </c>
      <c r="G21" s="38">
        <v>0</v>
      </c>
      <c r="H21" s="37">
        <f>+H22</f>
        <v>2289987.6979</v>
      </c>
      <c r="I21" s="38">
        <v>0</v>
      </c>
      <c r="J21" s="37">
        <v>0</v>
      </c>
      <c r="K21" s="72">
        <f>+K22</f>
        <v>2289987.6979</v>
      </c>
      <c r="L21" s="7"/>
      <c r="N21" s="18"/>
    </row>
    <row r="22" spans="2:16" x14ac:dyDescent="0.25">
      <c r="B22" s="14" t="s">
        <v>22</v>
      </c>
      <c r="C22" s="21" t="s">
        <v>23</v>
      </c>
      <c r="D22" s="25">
        <v>0</v>
      </c>
      <c r="E22" s="26">
        <v>0</v>
      </c>
      <c r="F22" s="25">
        <v>0</v>
      </c>
      <c r="G22" s="26">
        <v>0</v>
      </c>
      <c r="H22" s="28">
        <v>2289987.6979</v>
      </c>
      <c r="I22" s="26">
        <v>0</v>
      </c>
      <c r="J22" s="25">
        <v>0</v>
      </c>
      <c r="K22" s="71">
        <f>+D22+E22+F22+G22+H22+I22+J22</f>
        <v>2289987.6979</v>
      </c>
      <c r="L22" s="9"/>
    </row>
    <row r="23" spans="2:16" hidden="1" x14ac:dyDescent="0.25">
      <c r="B23" s="16" t="s">
        <v>30</v>
      </c>
      <c r="C23" s="21" t="s">
        <v>16</v>
      </c>
      <c r="D23" s="25"/>
      <c r="E23" s="26"/>
      <c r="F23" s="25"/>
      <c r="G23" s="26"/>
      <c r="H23" s="25"/>
      <c r="I23" s="26"/>
      <c r="J23" s="25"/>
      <c r="K23" s="72">
        <f>+K24</f>
        <v>0</v>
      </c>
      <c r="L23" s="7"/>
      <c r="N23" s="18"/>
    </row>
    <row r="24" spans="2:16" hidden="1" x14ac:dyDescent="0.25">
      <c r="B24" s="14" t="s">
        <v>22</v>
      </c>
      <c r="C24" s="21" t="s">
        <v>23</v>
      </c>
      <c r="D24" s="25"/>
      <c r="E24" s="26"/>
      <c r="F24" s="25"/>
      <c r="G24" s="26"/>
      <c r="H24" s="25"/>
      <c r="I24" s="26"/>
      <c r="J24" s="25"/>
      <c r="K24" s="73"/>
      <c r="L24" s="9"/>
    </row>
    <row r="25" spans="2:16" hidden="1" x14ac:dyDescent="0.25">
      <c r="B25" s="15" t="s">
        <v>31</v>
      </c>
      <c r="C25" s="21" t="s">
        <v>16</v>
      </c>
      <c r="D25" s="25"/>
      <c r="E25" s="26"/>
      <c r="F25" s="25"/>
      <c r="G25" s="26"/>
      <c r="H25" s="25"/>
      <c r="I25" s="26"/>
      <c r="J25" s="25"/>
      <c r="K25" s="72">
        <f>+K26</f>
        <v>0</v>
      </c>
      <c r="L25" s="9"/>
    </row>
    <row r="26" spans="2:16" hidden="1" x14ac:dyDescent="0.25">
      <c r="B26" s="14" t="s">
        <v>22</v>
      </c>
      <c r="C26" s="21" t="s">
        <v>23</v>
      </c>
      <c r="D26" s="25"/>
      <c r="E26" s="26"/>
      <c r="F26" s="25"/>
      <c r="G26" s="26"/>
      <c r="H26" s="25"/>
      <c r="I26" s="26"/>
      <c r="J26" s="25"/>
      <c r="K26" s="71"/>
      <c r="L26" s="9"/>
    </row>
    <row r="27" spans="2:16" hidden="1" x14ac:dyDescent="0.25">
      <c r="B27" s="15" t="s">
        <v>32</v>
      </c>
      <c r="C27" s="21" t="s">
        <v>16</v>
      </c>
      <c r="D27" s="25"/>
      <c r="E27" s="26"/>
      <c r="F27" s="25"/>
      <c r="G27" s="26"/>
      <c r="H27" s="25"/>
      <c r="I27" s="26"/>
      <c r="J27" s="25"/>
      <c r="K27" s="72">
        <f>+K28</f>
        <v>0</v>
      </c>
      <c r="L27" s="7"/>
    </row>
    <row r="28" spans="2:16" hidden="1" x14ac:dyDescent="0.25">
      <c r="B28" s="14" t="s">
        <v>22</v>
      </c>
      <c r="C28" s="21" t="s">
        <v>23</v>
      </c>
      <c r="D28" s="25"/>
      <c r="E28" s="26"/>
      <c r="F28" s="25"/>
      <c r="G28" s="26"/>
      <c r="H28" s="25"/>
      <c r="I28" s="26"/>
      <c r="J28" s="25"/>
      <c r="K28" s="71"/>
      <c r="L28" s="9"/>
    </row>
    <row r="29" spans="2:16" x14ac:dyDescent="0.25">
      <c r="B29" s="6" t="s">
        <v>33</v>
      </c>
      <c r="C29" s="22" t="s">
        <v>16</v>
      </c>
      <c r="D29" s="29">
        <f>+D30+D32+D34</f>
        <v>3001217981.983201</v>
      </c>
      <c r="E29" s="31">
        <f t="shared" ref="E29:J29" si="7">+E30+E32+E34</f>
        <v>4450947876.8131008</v>
      </c>
      <c r="F29" s="29">
        <f t="shared" si="7"/>
        <v>3083800800.6860991</v>
      </c>
      <c r="G29" s="31">
        <f t="shared" si="7"/>
        <v>3546085546.533</v>
      </c>
      <c r="H29" s="29">
        <f t="shared" si="7"/>
        <v>323366472.92719996</v>
      </c>
      <c r="I29" s="31">
        <f t="shared" si="7"/>
        <v>507476268.67989993</v>
      </c>
      <c r="J29" s="29">
        <f t="shared" si="7"/>
        <v>1074435476.9036002</v>
      </c>
      <c r="K29" s="23">
        <f>+K30+K34+K32</f>
        <v>15987330424.5261</v>
      </c>
      <c r="L29" s="8">
        <f>+K29/$K$47</f>
        <v>0.13647677187157131</v>
      </c>
    </row>
    <row r="30" spans="2:16" x14ac:dyDescent="0.25">
      <c r="B30" s="39" t="s">
        <v>34</v>
      </c>
      <c r="C30" s="33" t="s">
        <v>16</v>
      </c>
      <c r="D30" s="37">
        <f>+D31</f>
        <v>525080739.87599999</v>
      </c>
      <c r="E30" s="38">
        <f t="shared" ref="E30:J30" si="8">+E31</f>
        <v>1155486536.6340001</v>
      </c>
      <c r="F30" s="37">
        <f t="shared" si="8"/>
        <v>528573846.87899995</v>
      </c>
      <c r="G30" s="35">
        <f>+G31</f>
        <v>1406779310.0925</v>
      </c>
      <c r="H30" s="34">
        <f>+H31</f>
        <v>13831532.42</v>
      </c>
      <c r="I30" s="35">
        <f t="shared" si="8"/>
        <v>98306546.378299996</v>
      </c>
      <c r="J30" s="37">
        <f t="shared" si="8"/>
        <v>190362442.7669</v>
      </c>
      <c r="K30" s="72">
        <f>+K31</f>
        <v>3918420955.0467</v>
      </c>
      <c r="L30" s="7"/>
    </row>
    <row r="31" spans="2:16" x14ac:dyDescent="0.25">
      <c r="B31" s="14" t="s">
        <v>35</v>
      </c>
      <c r="C31" s="21" t="s">
        <v>36</v>
      </c>
      <c r="D31" s="28">
        <v>525080739.87599999</v>
      </c>
      <c r="E31" s="27">
        <v>1155486536.6340001</v>
      </c>
      <c r="F31" s="28">
        <v>528573846.87899995</v>
      </c>
      <c r="G31" s="27">
        <v>1406779310.0925</v>
      </c>
      <c r="H31" s="28">
        <v>13831532.42</v>
      </c>
      <c r="I31" s="27">
        <v>98306546.378299996</v>
      </c>
      <c r="J31" s="28">
        <v>190362442.7669</v>
      </c>
      <c r="K31" s="25">
        <f>SUM(D31:J31)</f>
        <v>3918420955.0467</v>
      </c>
      <c r="L31" s="9"/>
    </row>
    <row r="32" spans="2:16" x14ac:dyDescent="0.25">
      <c r="B32" s="36" t="s">
        <v>37</v>
      </c>
      <c r="C32" s="33" t="s">
        <v>16</v>
      </c>
      <c r="D32" s="37">
        <f>+D33</f>
        <v>2391509166.669601</v>
      </c>
      <c r="E32" s="38">
        <f t="shared" ref="E32:J32" si="9">+E33</f>
        <v>2235474558.1555009</v>
      </c>
      <c r="F32" s="37">
        <f t="shared" si="9"/>
        <v>1399542780.1565993</v>
      </c>
      <c r="G32" s="38">
        <f>+G33</f>
        <v>1866736383.8613999</v>
      </c>
      <c r="H32" s="37">
        <f>+H33</f>
        <v>119056667.26489997</v>
      </c>
      <c r="I32" s="38">
        <f t="shared" si="9"/>
        <v>16627309.864399999</v>
      </c>
      <c r="J32" s="37">
        <f t="shared" si="9"/>
        <v>489468699.49909997</v>
      </c>
      <c r="K32" s="72">
        <f>+K33</f>
        <v>8518415565.4715004</v>
      </c>
      <c r="L32" s="9"/>
    </row>
    <row r="33" spans="2:14" ht="15" customHeight="1" x14ac:dyDescent="0.25">
      <c r="B33" s="14" t="s">
        <v>35</v>
      </c>
      <c r="C33" s="21" t="s">
        <v>38</v>
      </c>
      <c r="D33" s="28">
        <v>2391509166.669601</v>
      </c>
      <c r="E33" s="27">
        <v>2235474558.1555009</v>
      </c>
      <c r="F33" s="28">
        <v>1399542780.1565993</v>
      </c>
      <c r="G33" s="27">
        <v>1866736383.8613999</v>
      </c>
      <c r="H33" s="28">
        <v>119056667.26489997</v>
      </c>
      <c r="I33" s="27">
        <v>16627309.864399999</v>
      </c>
      <c r="J33" s="28">
        <v>489468699.49909997</v>
      </c>
      <c r="K33" s="71">
        <f>SUM(D33:J33)</f>
        <v>8518415565.4715004</v>
      </c>
      <c r="L33" s="9"/>
    </row>
    <row r="34" spans="2:14" x14ac:dyDescent="0.25">
      <c r="B34" s="39" t="s">
        <v>39</v>
      </c>
      <c r="C34" s="33" t="s">
        <v>16</v>
      </c>
      <c r="D34" s="37">
        <f>+D35</f>
        <v>84628075.437599987</v>
      </c>
      <c r="E34" s="38">
        <f t="shared" ref="E34:J34" si="10">+E35</f>
        <v>1059986782.0236</v>
      </c>
      <c r="F34" s="37">
        <f t="shared" si="10"/>
        <v>1155684173.6505001</v>
      </c>
      <c r="G34" s="38">
        <f>+G35</f>
        <v>272569852.57910001</v>
      </c>
      <c r="H34" s="37">
        <f>+H35</f>
        <v>190478273.2423</v>
      </c>
      <c r="I34" s="38">
        <f t="shared" si="10"/>
        <v>392542412.43719995</v>
      </c>
      <c r="J34" s="37">
        <f t="shared" si="10"/>
        <v>394604334.63760006</v>
      </c>
      <c r="K34" s="72">
        <f>+K35</f>
        <v>3550493904.0079002</v>
      </c>
      <c r="L34" s="7"/>
    </row>
    <row r="35" spans="2:14" x14ac:dyDescent="0.25">
      <c r="B35" s="14" t="s">
        <v>35</v>
      </c>
      <c r="C35" s="21" t="s">
        <v>40</v>
      </c>
      <c r="D35" s="28">
        <v>84628075.437599987</v>
      </c>
      <c r="E35" s="27">
        <v>1059986782.0236</v>
      </c>
      <c r="F35" s="28">
        <v>1155684173.6505001</v>
      </c>
      <c r="G35" s="27">
        <v>272569852.57910001</v>
      </c>
      <c r="H35" s="28">
        <v>190478273.2423</v>
      </c>
      <c r="I35" s="27">
        <v>392542412.43719995</v>
      </c>
      <c r="J35" s="28">
        <v>394604334.63760006</v>
      </c>
      <c r="K35" s="71">
        <f>SUM(D35:J35)</f>
        <v>3550493904.0079002</v>
      </c>
      <c r="L35" s="9"/>
      <c r="N35" s="12"/>
    </row>
    <row r="36" spans="2:14" x14ac:dyDescent="0.25">
      <c r="B36" s="6" t="s">
        <v>41</v>
      </c>
      <c r="C36" s="22" t="s">
        <v>16</v>
      </c>
      <c r="D36" s="29">
        <f>+D37+D39+D41+D43+D45</f>
        <v>4008266016.2667999</v>
      </c>
      <c r="E36" s="31">
        <f t="shared" ref="E36:J36" si="11">+E37+E39+E41+E43+E45</f>
        <v>8746048168.0230999</v>
      </c>
      <c r="F36" s="29">
        <f t="shared" si="11"/>
        <v>2775198533.0042005</v>
      </c>
      <c r="G36" s="31">
        <f t="shared" si="11"/>
        <v>3220983482.6479001</v>
      </c>
      <c r="H36" s="29">
        <f t="shared" si="11"/>
        <v>0</v>
      </c>
      <c r="I36" s="31">
        <f t="shared" si="11"/>
        <v>0</v>
      </c>
      <c r="J36" s="29">
        <f t="shared" si="11"/>
        <v>483518155.8265</v>
      </c>
      <c r="K36" s="23">
        <f>+K37+K39+K41+K43+K45</f>
        <v>19234014355.768501</v>
      </c>
      <c r="L36" s="85">
        <f>+K36/$K$47</f>
        <v>0.16419227724096758</v>
      </c>
      <c r="N36" s="12"/>
    </row>
    <row r="37" spans="2:14" ht="17.25" customHeight="1" x14ac:dyDescent="0.25">
      <c r="B37" s="39" t="s">
        <v>42</v>
      </c>
      <c r="C37" s="33" t="s">
        <v>16</v>
      </c>
      <c r="D37" s="37">
        <f>+D38</f>
        <v>1859247178.9291</v>
      </c>
      <c r="E37" s="38">
        <f t="shared" ref="E37:J37" si="12">+E38</f>
        <v>3334108673.4603996</v>
      </c>
      <c r="F37" s="37">
        <f t="shared" si="12"/>
        <v>1215097383.2167001</v>
      </c>
      <c r="G37" s="35">
        <f t="shared" si="12"/>
        <v>1858061718.0676</v>
      </c>
      <c r="H37" s="37">
        <f t="shared" si="12"/>
        <v>0</v>
      </c>
      <c r="I37" s="38">
        <f t="shared" si="12"/>
        <v>0</v>
      </c>
      <c r="J37" s="37">
        <f t="shared" si="12"/>
        <v>304811624.0582</v>
      </c>
      <c r="K37" s="72">
        <f>+K38</f>
        <v>8571326577.7319994</v>
      </c>
      <c r="L37" s="20"/>
    </row>
    <row r="38" spans="2:14" x14ac:dyDescent="0.25">
      <c r="B38" s="14" t="s">
        <v>43</v>
      </c>
      <c r="C38" s="21" t="s">
        <v>44</v>
      </c>
      <c r="D38" s="28">
        <v>1859247178.9291</v>
      </c>
      <c r="E38" s="27">
        <v>3334108673.4603996</v>
      </c>
      <c r="F38" s="28">
        <v>1215097383.2167001</v>
      </c>
      <c r="G38" s="27">
        <v>1858061718.0676</v>
      </c>
      <c r="H38" s="25">
        <v>0</v>
      </c>
      <c r="I38" s="26">
        <v>0</v>
      </c>
      <c r="J38" s="28">
        <v>304811624.0582</v>
      </c>
      <c r="K38" s="71">
        <f>SUM(D38:J38)</f>
        <v>8571326577.7319994</v>
      </c>
      <c r="L38" s="9"/>
      <c r="N38" s="12"/>
    </row>
    <row r="39" spans="2:14" x14ac:dyDescent="0.25">
      <c r="B39" s="39" t="s">
        <v>45</v>
      </c>
      <c r="C39" s="33"/>
      <c r="D39" s="37">
        <f>+D40</f>
        <v>1477421967.0247002</v>
      </c>
      <c r="E39" s="38">
        <f t="shared" ref="E39:J39" si="13">+E40</f>
        <v>1420598045.2161</v>
      </c>
      <c r="F39" s="37">
        <f t="shared" si="13"/>
        <v>1420598045.2161</v>
      </c>
      <c r="G39" s="38">
        <f t="shared" si="13"/>
        <v>1362921764.5803001</v>
      </c>
      <c r="H39" s="37">
        <f t="shared" si="13"/>
        <v>0</v>
      </c>
      <c r="I39" s="38">
        <f t="shared" si="13"/>
        <v>0</v>
      </c>
      <c r="J39" s="37">
        <f t="shared" si="13"/>
        <v>0</v>
      </c>
      <c r="K39" s="72">
        <f>+K40</f>
        <v>5681539822.0372</v>
      </c>
      <c r="L39" s="9"/>
      <c r="N39" s="12"/>
    </row>
    <row r="40" spans="2:14" x14ac:dyDescent="0.25">
      <c r="B40" s="14" t="s">
        <v>43</v>
      </c>
      <c r="C40" s="21" t="s">
        <v>44</v>
      </c>
      <c r="D40" s="28">
        <v>1477421967.0247002</v>
      </c>
      <c r="E40" s="27">
        <v>1420598045.2161</v>
      </c>
      <c r="F40" s="28">
        <v>1420598045.2161</v>
      </c>
      <c r="G40" s="27">
        <v>1362921764.5803001</v>
      </c>
      <c r="H40" s="25">
        <v>0</v>
      </c>
      <c r="I40" s="26">
        <v>0</v>
      </c>
      <c r="J40" s="25">
        <v>0</v>
      </c>
      <c r="K40" s="71">
        <f>SUM(D40:J40)</f>
        <v>5681539822.0372</v>
      </c>
      <c r="L40" s="9"/>
      <c r="N40" s="12"/>
    </row>
    <row r="41" spans="2:14" ht="15" customHeight="1" x14ac:dyDescent="0.25">
      <c r="B41" s="39" t="s">
        <v>46</v>
      </c>
      <c r="C41" s="33" t="s">
        <v>16</v>
      </c>
      <c r="D41" s="37">
        <f>+D42</f>
        <v>0</v>
      </c>
      <c r="E41" s="38">
        <f t="shared" ref="E41:J41" si="14">+E42</f>
        <v>0</v>
      </c>
      <c r="F41" s="37">
        <f t="shared" si="14"/>
        <v>139503104.57140002</v>
      </c>
      <c r="G41" s="38">
        <f t="shared" si="14"/>
        <v>0</v>
      </c>
      <c r="H41" s="37">
        <f t="shared" si="14"/>
        <v>0</v>
      </c>
      <c r="I41" s="38">
        <f t="shared" si="14"/>
        <v>0</v>
      </c>
      <c r="J41" s="37">
        <f t="shared" si="14"/>
        <v>178706531.7683</v>
      </c>
      <c r="K41" s="72">
        <f>+K42</f>
        <v>318209636.33969998</v>
      </c>
      <c r="L41" s="7"/>
    </row>
    <row r="42" spans="2:14" ht="17.25" customHeight="1" x14ac:dyDescent="0.25">
      <c r="B42" s="14" t="s">
        <v>47</v>
      </c>
      <c r="C42" s="21" t="s">
        <v>44</v>
      </c>
      <c r="D42" s="25">
        <v>0</v>
      </c>
      <c r="E42" s="26">
        <v>0</v>
      </c>
      <c r="F42" s="28">
        <v>139503104.57140002</v>
      </c>
      <c r="G42" s="26">
        <v>0</v>
      </c>
      <c r="H42" s="25">
        <v>0</v>
      </c>
      <c r="I42" s="26">
        <v>0</v>
      </c>
      <c r="J42" s="28">
        <v>178706531.7683</v>
      </c>
      <c r="K42" s="74">
        <f>SUM(D42:J42)</f>
        <v>318209636.33969998</v>
      </c>
      <c r="L42" s="9"/>
    </row>
    <row r="43" spans="2:14" ht="15" customHeight="1" x14ac:dyDescent="0.25">
      <c r="B43" s="39" t="s">
        <v>48</v>
      </c>
      <c r="C43" s="33" t="s">
        <v>16</v>
      </c>
      <c r="D43" s="37">
        <f>+D44</f>
        <v>0</v>
      </c>
      <c r="E43" s="38">
        <f t="shared" ref="E43:J43" si="15">+E44</f>
        <v>1881900292.0529001</v>
      </c>
      <c r="F43" s="37">
        <f t="shared" si="15"/>
        <v>0</v>
      </c>
      <c r="G43" s="38">
        <f t="shared" si="15"/>
        <v>0</v>
      </c>
      <c r="H43" s="37">
        <f t="shared" si="15"/>
        <v>0</v>
      </c>
      <c r="I43" s="38">
        <f t="shared" si="15"/>
        <v>0</v>
      </c>
      <c r="J43" s="37">
        <f t="shared" si="15"/>
        <v>0</v>
      </c>
      <c r="K43" s="72">
        <f>+K44</f>
        <v>1881900292.0529001</v>
      </c>
      <c r="L43" s="7"/>
    </row>
    <row r="44" spans="2:14" ht="17.25" customHeight="1" x14ac:dyDescent="0.25">
      <c r="B44" s="14" t="s">
        <v>47</v>
      </c>
      <c r="C44" s="21" t="s">
        <v>44</v>
      </c>
      <c r="D44" s="25">
        <v>0</v>
      </c>
      <c r="E44" s="27">
        <v>1881900292.0529001</v>
      </c>
      <c r="F44" s="25">
        <v>0</v>
      </c>
      <c r="G44" s="26">
        <v>0</v>
      </c>
      <c r="H44" s="25">
        <v>0</v>
      </c>
      <c r="I44" s="26">
        <v>0</v>
      </c>
      <c r="J44" s="25">
        <v>0</v>
      </c>
      <c r="K44" s="74">
        <f>SUM(D44:J44)</f>
        <v>1881900292.0529001</v>
      </c>
      <c r="L44" s="7"/>
    </row>
    <row r="45" spans="2:14" ht="15" customHeight="1" x14ac:dyDescent="0.25">
      <c r="B45" s="39" t="s">
        <v>49</v>
      </c>
      <c r="C45" s="33" t="s">
        <v>16</v>
      </c>
      <c r="D45" s="37">
        <f>+D46</f>
        <v>671596870.31299996</v>
      </c>
      <c r="E45" s="38">
        <f t="shared" ref="E45:J45" si="16">+E46</f>
        <v>2109441157.2937002</v>
      </c>
      <c r="F45" s="37">
        <f t="shared" si="16"/>
        <v>0</v>
      </c>
      <c r="G45" s="38">
        <f t="shared" si="16"/>
        <v>0</v>
      </c>
      <c r="H45" s="37">
        <f t="shared" si="16"/>
        <v>0</v>
      </c>
      <c r="I45" s="38">
        <f t="shared" si="16"/>
        <v>0</v>
      </c>
      <c r="J45" s="37">
        <f t="shared" si="16"/>
        <v>0</v>
      </c>
      <c r="K45" s="72">
        <f>+K46</f>
        <v>2781038027.6066999</v>
      </c>
      <c r="L45" s="7"/>
    </row>
    <row r="46" spans="2:14" ht="17.25" customHeight="1" x14ac:dyDescent="0.25">
      <c r="B46" s="14" t="s">
        <v>47</v>
      </c>
      <c r="C46" s="68" t="s">
        <v>44</v>
      </c>
      <c r="D46" s="48">
        <v>671596870.31299996</v>
      </c>
      <c r="E46" s="27">
        <v>2109441157.2937002</v>
      </c>
      <c r="F46" s="49">
        <v>0</v>
      </c>
      <c r="G46" s="69">
        <v>0</v>
      </c>
      <c r="H46" s="49">
        <v>0</v>
      </c>
      <c r="I46" s="69">
        <v>0</v>
      </c>
      <c r="J46" s="49">
        <v>0</v>
      </c>
      <c r="K46" s="75">
        <f>SUM(D46:J46)</f>
        <v>2781038027.6066999</v>
      </c>
      <c r="L46" s="86"/>
    </row>
    <row r="47" spans="2:14" x14ac:dyDescent="0.25">
      <c r="B47" s="115" t="s">
        <v>50</v>
      </c>
      <c r="C47" s="131"/>
      <c r="D47" s="29">
        <f>+D7+D10+D29+D36</f>
        <v>27236842062.078804</v>
      </c>
      <c r="E47" s="31">
        <f t="shared" ref="E47:J47" si="17">+E7+E10+E29+E36</f>
        <v>36920373663.174896</v>
      </c>
      <c r="F47" s="29">
        <f t="shared" si="17"/>
        <v>13028882782.292099</v>
      </c>
      <c r="G47" s="31">
        <f t="shared" si="17"/>
        <v>31161193001.822498</v>
      </c>
      <c r="H47" s="29">
        <f t="shared" si="17"/>
        <v>384710999.32169998</v>
      </c>
      <c r="I47" s="31">
        <f t="shared" si="17"/>
        <v>1008213016.8023999</v>
      </c>
      <c r="J47" s="29">
        <f t="shared" si="17"/>
        <v>7403018486.3045006</v>
      </c>
      <c r="K47" s="23">
        <f>+K36+K29+K10+K7</f>
        <v>117143234011.79691</v>
      </c>
      <c r="L47" s="117">
        <f>+K47/K48</f>
        <v>0.1707516251632836</v>
      </c>
    </row>
    <row r="48" spans="2:14" ht="15" customHeight="1" x14ac:dyDescent="0.25">
      <c r="B48" s="115" t="s">
        <v>51</v>
      </c>
      <c r="C48" s="132"/>
      <c r="D48" s="29">
        <v>141926098211.68079</v>
      </c>
      <c r="E48" s="29">
        <v>211492827231.84</v>
      </c>
      <c r="F48" s="29">
        <v>105943323320.62733</v>
      </c>
      <c r="G48" s="29">
        <v>130544708592.53</v>
      </c>
      <c r="H48" s="29">
        <v>23308143052.869999</v>
      </c>
      <c r="I48" s="29">
        <v>16254952104.08</v>
      </c>
      <c r="J48" s="29">
        <v>42447057527.459999</v>
      </c>
      <c r="K48" s="29">
        <v>686044621243.14819</v>
      </c>
      <c r="L48" s="118"/>
    </row>
    <row r="49" spans="2:12" ht="15.75" customHeight="1" x14ac:dyDescent="0.25">
      <c r="B49" s="115" t="s">
        <v>52</v>
      </c>
      <c r="C49" s="128"/>
      <c r="D49" s="88">
        <f>+D47/D48</f>
        <v>0.19190862290496732</v>
      </c>
      <c r="E49" s="88">
        <f t="shared" ref="E49:J49" si="18">+E47/E48</f>
        <v>0.17457033482607195</v>
      </c>
      <c r="F49" s="88">
        <f t="shared" si="18"/>
        <v>0.12297974401710461</v>
      </c>
      <c r="G49" s="88">
        <f t="shared" si="18"/>
        <v>0.23870131036169473</v>
      </c>
      <c r="H49" s="88">
        <f t="shared" si="18"/>
        <v>1.6505433249189252E-2</v>
      </c>
      <c r="I49" s="88">
        <f t="shared" si="18"/>
        <v>6.2024976163992385E-2</v>
      </c>
      <c r="J49" s="88">
        <f t="shared" si="18"/>
        <v>0.17440592864453122</v>
      </c>
      <c r="K49" s="126" t="s">
        <v>53</v>
      </c>
      <c r="L49" s="127"/>
    </row>
    <row r="50" spans="2:12" ht="15.75" x14ac:dyDescent="0.25">
      <c r="B50" s="129" t="s">
        <v>71</v>
      </c>
      <c r="C50" s="129"/>
      <c r="D50" s="129"/>
      <c r="E50" s="129"/>
      <c r="F50" s="129"/>
      <c r="G50" s="129"/>
      <c r="H50" s="129"/>
      <c r="I50" s="129"/>
      <c r="J50" s="129"/>
      <c r="K50" s="129"/>
      <c r="L50" s="129"/>
    </row>
    <row r="51" spans="2:12" x14ac:dyDescent="0.25">
      <c r="B51" s="130" t="s">
        <v>72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</row>
    <row r="52" spans="2:12" ht="15.75" x14ac:dyDescent="0.25">
      <c r="B52" s="40" t="s">
        <v>56</v>
      </c>
      <c r="C52" s="40"/>
      <c r="D52" s="40"/>
      <c r="E52" s="40"/>
      <c r="F52" s="40"/>
      <c r="G52" s="40"/>
      <c r="H52" s="40"/>
      <c r="I52" s="40"/>
      <c r="J52" s="40"/>
      <c r="K52" s="40"/>
      <c r="L52" s="40"/>
    </row>
    <row r="53" spans="2:12" x14ac:dyDescent="0.25">
      <c r="B53" s="41"/>
      <c r="C53" s="41"/>
      <c r="D53" s="66"/>
      <c r="E53" s="41"/>
      <c r="F53" s="41"/>
      <c r="G53" s="41"/>
      <c r="H53" s="41"/>
      <c r="I53" s="41"/>
      <c r="J53" s="41"/>
      <c r="K53" s="42"/>
      <c r="L53" s="41"/>
    </row>
  </sheetData>
  <mergeCells count="20">
    <mergeCell ref="B1:L1"/>
    <mergeCell ref="B2:L2"/>
    <mergeCell ref="B3:L3"/>
    <mergeCell ref="B5:B6"/>
    <mergeCell ref="C5:C6"/>
    <mergeCell ref="D5:D6"/>
    <mergeCell ref="E5:E6"/>
    <mergeCell ref="F5:F6"/>
    <mergeCell ref="G5:G6"/>
    <mergeCell ref="H5:H6"/>
    <mergeCell ref="B49:C49"/>
    <mergeCell ref="K49:L49"/>
    <mergeCell ref="B50:L50"/>
    <mergeCell ref="B51:L51"/>
    <mergeCell ref="I5:I6"/>
    <mergeCell ref="J5:J6"/>
    <mergeCell ref="K5:L5"/>
    <mergeCell ref="B47:C47"/>
    <mergeCell ref="L47:L48"/>
    <mergeCell ref="B48:C48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P53"/>
  <sheetViews>
    <sheetView showGridLines="0" topLeftCell="B1" zoomScaleNormal="100" workbookViewId="0">
      <pane xSplit="2" ySplit="4" topLeftCell="D19" activePane="bottomRight" state="frozen"/>
      <selection pane="topRight" activeCell="D1" sqref="D1"/>
      <selection pane="bottomLeft" activeCell="B5" sqref="B5"/>
      <selection pane="bottomRight" activeCell="E60" sqref="E60"/>
    </sheetView>
  </sheetViews>
  <sheetFormatPr baseColWidth="10" defaultColWidth="11.42578125" defaultRowHeight="15" x14ac:dyDescent="0.25"/>
  <cols>
    <col min="1" max="1" width="11.42578125" style="10"/>
    <col min="2" max="2" width="58.140625" style="10" customWidth="1"/>
    <col min="3" max="3" width="16.28515625" style="10" customWidth="1"/>
    <col min="4" max="4" width="18.28515625" style="10" bestFit="1" customWidth="1"/>
    <col min="5" max="5" width="17.85546875" style="10" bestFit="1" customWidth="1"/>
    <col min="6" max="6" width="18.28515625" style="10" bestFit="1" customWidth="1"/>
    <col min="7" max="7" width="17.85546875" style="10" bestFit="1" customWidth="1"/>
    <col min="8" max="8" width="18.28515625" style="10" customWidth="1"/>
    <col min="9" max="9" width="18" style="10" customWidth="1"/>
    <col min="10" max="10" width="17.28515625" style="10" customWidth="1"/>
    <col min="11" max="11" width="21.28515625" style="10" customWidth="1"/>
    <col min="12" max="12" width="13.140625" style="10" customWidth="1"/>
    <col min="13" max="13" width="17.85546875" style="10" bestFit="1" customWidth="1"/>
    <col min="14" max="14" width="45" style="10" bestFit="1" customWidth="1"/>
    <col min="15" max="15" width="21.42578125" style="10" customWidth="1"/>
    <col min="16" max="16" width="17.85546875" style="10" bestFit="1" customWidth="1"/>
    <col min="17" max="16384" width="11.42578125" style="10"/>
  </cols>
  <sheetData>
    <row r="1" spans="2:16" x14ac:dyDescent="0.25"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2:16" x14ac:dyDescent="0.25">
      <c r="B2" s="119" t="s">
        <v>73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2:16" x14ac:dyDescent="0.25">
      <c r="B3" s="119" t="s">
        <v>2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2:16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6" x14ac:dyDescent="0.25">
      <c r="B5" s="120" t="s">
        <v>3</v>
      </c>
      <c r="C5" s="121" t="s">
        <v>4</v>
      </c>
      <c r="D5" s="124" t="s">
        <v>5</v>
      </c>
      <c r="E5" s="133" t="s">
        <v>6</v>
      </c>
      <c r="F5" s="124" t="s">
        <v>7</v>
      </c>
      <c r="G5" s="135" t="s">
        <v>8</v>
      </c>
      <c r="H5" s="124" t="s">
        <v>9</v>
      </c>
      <c r="I5" s="124" t="s">
        <v>10</v>
      </c>
      <c r="J5" s="124" t="s">
        <v>11</v>
      </c>
      <c r="K5" s="122" t="s">
        <v>12</v>
      </c>
      <c r="L5" s="123"/>
    </row>
    <row r="6" spans="2:16" ht="33" customHeight="1" x14ac:dyDescent="0.25">
      <c r="B6" s="120"/>
      <c r="C6" s="121"/>
      <c r="D6" s="125"/>
      <c r="E6" s="134"/>
      <c r="F6" s="125"/>
      <c r="G6" s="136"/>
      <c r="H6" s="125"/>
      <c r="I6" s="125"/>
      <c r="J6" s="125"/>
      <c r="K6" s="24" t="s">
        <v>13</v>
      </c>
      <c r="L6" s="87" t="s">
        <v>14</v>
      </c>
    </row>
    <row r="7" spans="2:16" x14ac:dyDescent="0.25">
      <c r="B7" s="13" t="s">
        <v>15</v>
      </c>
      <c r="C7" s="22" t="s">
        <v>16</v>
      </c>
      <c r="D7" s="29">
        <f>+D8</f>
        <v>19876086097.580101</v>
      </c>
      <c r="E7" s="30">
        <f t="shared" ref="E7:J8" si="0">+E8</f>
        <v>32119464711.645184</v>
      </c>
      <c r="F7" s="29">
        <f t="shared" si="0"/>
        <v>7611849089.5828972</v>
      </c>
      <c r="G7" s="30">
        <f t="shared" si="0"/>
        <v>28693145153.571789</v>
      </c>
      <c r="H7" s="29">
        <f t="shared" si="0"/>
        <v>46182980.706</v>
      </c>
      <c r="I7" s="30">
        <f t="shared" si="0"/>
        <v>400221646.27079999</v>
      </c>
      <c r="J7" s="29">
        <f t="shared" si="0"/>
        <v>6323264024.3963032</v>
      </c>
      <c r="K7" s="5">
        <f>SUM(D7:J7)</f>
        <v>95070213703.753067</v>
      </c>
      <c r="L7" s="8">
        <f>+K7/$K$47</f>
        <v>0.68655812180118669</v>
      </c>
      <c r="O7" s="11"/>
      <c r="P7" s="11"/>
    </row>
    <row r="8" spans="2:16" x14ac:dyDescent="0.25">
      <c r="B8" s="32" t="s">
        <v>17</v>
      </c>
      <c r="C8" s="67" t="s">
        <v>16</v>
      </c>
      <c r="D8" s="34">
        <f>+D9</f>
        <v>19876086097.580101</v>
      </c>
      <c r="E8" s="35">
        <f t="shared" si="0"/>
        <v>32119464711.645184</v>
      </c>
      <c r="F8" s="34">
        <f t="shared" si="0"/>
        <v>7611849089.5828972</v>
      </c>
      <c r="G8" s="35">
        <f t="shared" si="0"/>
        <v>28693145153.571789</v>
      </c>
      <c r="H8" s="34">
        <f t="shared" si="0"/>
        <v>46182980.706</v>
      </c>
      <c r="I8" s="35">
        <f t="shared" si="0"/>
        <v>400221646.27079999</v>
      </c>
      <c r="J8" s="34">
        <f t="shared" si="0"/>
        <v>6323264024.3963032</v>
      </c>
      <c r="K8" s="70">
        <f>+K9</f>
        <v>95070213703.753067</v>
      </c>
      <c r="L8" s="9"/>
      <c r="O8" s="11"/>
      <c r="P8" s="11"/>
    </row>
    <row r="9" spans="2:16" x14ac:dyDescent="0.25">
      <c r="B9" s="15" t="s">
        <v>18</v>
      </c>
      <c r="C9" s="21" t="s">
        <v>19</v>
      </c>
      <c r="D9" s="28">
        <v>19876086097.580101</v>
      </c>
      <c r="E9" s="27">
        <v>32119464711.645184</v>
      </c>
      <c r="F9" s="28">
        <v>7611849089.5828972</v>
      </c>
      <c r="G9" s="27">
        <v>28693145153.571789</v>
      </c>
      <c r="H9" s="28">
        <v>46182980.706</v>
      </c>
      <c r="I9" s="27">
        <v>400221646.27079999</v>
      </c>
      <c r="J9" s="28">
        <v>6323264024.3963032</v>
      </c>
      <c r="K9" s="61">
        <f>SUM(D9:J9)</f>
        <v>95070213703.753067</v>
      </c>
      <c r="L9" s="7"/>
      <c r="O9" s="11"/>
      <c r="P9" s="11"/>
    </row>
    <row r="10" spans="2:16" x14ac:dyDescent="0.25">
      <c r="B10" s="6" t="s">
        <v>20</v>
      </c>
      <c r="C10" s="22" t="s">
        <v>16</v>
      </c>
      <c r="D10" s="29">
        <f t="shared" ref="D10:J10" si="1">+D11+D13+D15+D17+D19+D21</f>
        <v>2757505410.5708003</v>
      </c>
      <c r="E10" s="31">
        <f t="shared" si="1"/>
        <v>1248241305.0046003</v>
      </c>
      <c r="F10" s="29">
        <f t="shared" si="1"/>
        <v>3244624283.1860995</v>
      </c>
      <c r="G10" s="31">
        <f t="shared" si="1"/>
        <v>429281481.29890001</v>
      </c>
      <c r="H10" s="29">
        <f t="shared" si="1"/>
        <v>17002648.100400001</v>
      </c>
      <c r="I10" s="31">
        <f t="shared" si="1"/>
        <v>105668475.20999999</v>
      </c>
      <c r="J10" s="29">
        <f t="shared" si="1"/>
        <v>150214889.2507</v>
      </c>
      <c r="K10" s="23">
        <f>SUM(D10:J10)</f>
        <v>7952538492.6214991</v>
      </c>
      <c r="L10" s="8">
        <f>+K10/$K$47</f>
        <v>5.7429973893393257E-2</v>
      </c>
      <c r="M10" s="57"/>
      <c r="N10" s="18"/>
      <c r="O10" s="11"/>
      <c r="P10" s="11"/>
    </row>
    <row r="11" spans="2:16" s="58" customFormat="1" x14ac:dyDescent="0.25">
      <c r="B11" s="36" t="s">
        <v>21</v>
      </c>
      <c r="C11" s="33" t="s">
        <v>16</v>
      </c>
      <c r="D11" s="37">
        <f>+D12</f>
        <v>0</v>
      </c>
      <c r="E11" s="38">
        <f t="shared" ref="E11:J11" si="2">+E12</f>
        <v>0</v>
      </c>
      <c r="F11" s="37">
        <f t="shared" si="2"/>
        <v>0</v>
      </c>
      <c r="G11" s="35">
        <f t="shared" si="2"/>
        <v>282196201.5302</v>
      </c>
      <c r="H11" s="34">
        <f t="shared" si="2"/>
        <v>0</v>
      </c>
      <c r="I11" s="35">
        <f t="shared" si="2"/>
        <v>0</v>
      </c>
      <c r="J11" s="37">
        <f t="shared" si="2"/>
        <v>0</v>
      </c>
      <c r="K11" s="72">
        <f>+K12</f>
        <v>282196201.5302</v>
      </c>
      <c r="L11" s="9"/>
      <c r="O11" s="59"/>
      <c r="P11" s="59"/>
    </row>
    <row r="12" spans="2:16" x14ac:dyDescent="0.25">
      <c r="B12" s="14" t="s">
        <v>22</v>
      </c>
      <c r="C12" s="21" t="s">
        <v>23</v>
      </c>
      <c r="D12" s="25">
        <v>0</v>
      </c>
      <c r="E12" s="26">
        <v>0</v>
      </c>
      <c r="F12" s="25">
        <v>0</v>
      </c>
      <c r="G12" s="26">
        <v>282196201.5302</v>
      </c>
      <c r="H12" s="25">
        <v>0</v>
      </c>
      <c r="I12" s="26">
        <v>0</v>
      </c>
      <c r="J12" s="25">
        <v>0</v>
      </c>
      <c r="K12" s="61">
        <f>SUM(D12:J12)</f>
        <v>282196201.5302</v>
      </c>
      <c r="L12" s="9"/>
      <c r="O12" s="11"/>
      <c r="P12" s="11"/>
    </row>
    <row r="13" spans="2:16" x14ac:dyDescent="0.25">
      <c r="B13" s="36" t="s">
        <v>24</v>
      </c>
      <c r="C13" s="33" t="s">
        <v>16</v>
      </c>
      <c r="D13" s="37">
        <f>+D14</f>
        <v>0</v>
      </c>
      <c r="E13" s="38">
        <f>+E14</f>
        <v>0</v>
      </c>
      <c r="F13" s="37">
        <f t="shared" ref="F13:J13" si="3">+F14</f>
        <v>0</v>
      </c>
      <c r="G13" s="38">
        <f t="shared" si="3"/>
        <v>0</v>
      </c>
      <c r="H13" s="37">
        <f t="shared" si="3"/>
        <v>0</v>
      </c>
      <c r="I13" s="38">
        <f t="shared" si="3"/>
        <v>0</v>
      </c>
      <c r="J13" s="37">
        <f t="shared" si="3"/>
        <v>0</v>
      </c>
      <c r="K13" s="72">
        <f>+K14</f>
        <v>0</v>
      </c>
      <c r="L13" s="9"/>
      <c r="O13" s="11"/>
      <c r="P13" s="11"/>
    </row>
    <row r="14" spans="2:16" x14ac:dyDescent="0.25">
      <c r="B14" s="14" t="s">
        <v>22</v>
      </c>
      <c r="C14" s="21" t="s">
        <v>25</v>
      </c>
      <c r="D14" s="25">
        <v>0</v>
      </c>
      <c r="E14" s="61">
        <v>0</v>
      </c>
      <c r="F14" s="25">
        <v>0</v>
      </c>
      <c r="G14" s="26">
        <v>0</v>
      </c>
      <c r="H14" s="25">
        <v>0</v>
      </c>
      <c r="I14" s="26">
        <v>0</v>
      </c>
      <c r="J14" s="25">
        <v>0</v>
      </c>
      <c r="K14" s="73">
        <f>SUM(D14:J14)</f>
        <v>0</v>
      </c>
      <c r="L14" s="9"/>
      <c r="O14" s="11"/>
      <c r="P14" s="11"/>
    </row>
    <row r="15" spans="2:16" x14ac:dyDescent="0.25">
      <c r="B15" s="36" t="s">
        <v>26</v>
      </c>
      <c r="C15" s="33" t="s">
        <v>16</v>
      </c>
      <c r="D15" s="37">
        <f>+D16</f>
        <v>2757505410.5708003</v>
      </c>
      <c r="E15" s="38">
        <f t="shared" ref="E15:I15" si="4">+E16</f>
        <v>1178009845.8699002</v>
      </c>
      <c r="F15" s="37">
        <f t="shared" si="4"/>
        <v>3181483480.8434997</v>
      </c>
      <c r="G15" s="38">
        <f t="shared" si="4"/>
        <v>147085279.7687</v>
      </c>
      <c r="H15" s="37">
        <f>H16</f>
        <v>0</v>
      </c>
      <c r="I15" s="38">
        <f t="shared" si="4"/>
        <v>75718164.469999999</v>
      </c>
      <c r="J15" s="37">
        <f>J16</f>
        <v>111653134.39590001</v>
      </c>
      <c r="K15" s="72">
        <f>+K16</f>
        <v>7451455315.9188004</v>
      </c>
      <c r="L15" s="7"/>
      <c r="O15" s="11"/>
      <c r="P15" s="11"/>
    </row>
    <row r="16" spans="2:16" x14ac:dyDescent="0.25">
      <c r="B16" s="14" t="s">
        <v>22</v>
      </c>
      <c r="C16" s="21" t="s">
        <v>23</v>
      </c>
      <c r="D16" s="28">
        <v>2757505410.5708003</v>
      </c>
      <c r="E16" s="27">
        <v>1178009845.8699002</v>
      </c>
      <c r="F16" s="28">
        <v>3181483480.8434997</v>
      </c>
      <c r="G16" s="27">
        <v>147085279.7687</v>
      </c>
      <c r="H16" s="28"/>
      <c r="I16" s="27">
        <v>75718164.469999999</v>
      </c>
      <c r="J16" s="28">
        <v>111653134.39590001</v>
      </c>
      <c r="K16" s="71">
        <f>SUM(D16:J16)</f>
        <v>7451455315.9188004</v>
      </c>
      <c r="L16" s="9"/>
      <c r="O16" s="11"/>
      <c r="P16" s="11"/>
    </row>
    <row r="17" spans="2:16" x14ac:dyDescent="0.25">
      <c r="B17" s="36" t="s">
        <v>32</v>
      </c>
      <c r="C17" s="33" t="s">
        <v>16</v>
      </c>
      <c r="D17" s="37">
        <f>+D18</f>
        <v>0</v>
      </c>
      <c r="E17" s="38">
        <f t="shared" ref="E17:J17" si="5">+E18</f>
        <v>0</v>
      </c>
      <c r="F17" s="37">
        <f t="shared" si="5"/>
        <v>0</v>
      </c>
      <c r="G17" s="38">
        <f t="shared" si="5"/>
        <v>0</v>
      </c>
      <c r="H17" s="37">
        <f t="shared" si="5"/>
        <v>0</v>
      </c>
      <c r="I17" s="38">
        <f t="shared" si="5"/>
        <v>0</v>
      </c>
      <c r="J17" s="37">
        <f t="shared" si="5"/>
        <v>0</v>
      </c>
      <c r="K17" s="72">
        <f>+K18</f>
        <v>0</v>
      </c>
      <c r="L17" s="7"/>
    </row>
    <row r="18" spans="2:16" x14ac:dyDescent="0.25">
      <c r="B18" s="14" t="s">
        <v>22</v>
      </c>
      <c r="C18" s="21" t="s">
        <v>25</v>
      </c>
      <c r="D18" s="28"/>
      <c r="E18" s="26">
        <v>0</v>
      </c>
      <c r="F18" s="25">
        <v>0</v>
      </c>
      <c r="G18" s="26">
        <v>0</v>
      </c>
      <c r="H18" s="25">
        <v>0</v>
      </c>
      <c r="I18" s="26">
        <v>0</v>
      </c>
      <c r="J18" s="25">
        <v>0</v>
      </c>
      <c r="K18" s="61">
        <f>+SUM(D18:J18)</f>
        <v>0</v>
      </c>
      <c r="L18" s="9"/>
    </row>
    <row r="19" spans="2:16" x14ac:dyDescent="0.25">
      <c r="B19" s="36" t="s">
        <v>28</v>
      </c>
      <c r="C19" s="33" t="s">
        <v>16</v>
      </c>
      <c r="D19" s="37">
        <f>+D20</f>
        <v>0</v>
      </c>
      <c r="E19" s="38">
        <f t="shared" ref="E19:J19" si="6">+E20</f>
        <v>70231459.1347</v>
      </c>
      <c r="F19" s="37">
        <f t="shared" si="6"/>
        <v>63140802.342600003</v>
      </c>
      <c r="G19" s="38">
        <f t="shared" si="6"/>
        <v>0</v>
      </c>
      <c r="H19" s="37">
        <f t="shared" si="6"/>
        <v>14353155.4954</v>
      </c>
      <c r="I19" s="38">
        <f t="shared" si="6"/>
        <v>29950310.739999998</v>
      </c>
      <c r="J19" s="37">
        <f t="shared" si="6"/>
        <v>38561754.854800001</v>
      </c>
      <c r="K19" s="72">
        <f>+K20</f>
        <v>216237482.5675</v>
      </c>
      <c r="L19" s="7"/>
      <c r="P19" s="11"/>
    </row>
    <row r="20" spans="2:16" x14ac:dyDescent="0.25">
      <c r="B20" s="14" t="s">
        <v>22</v>
      </c>
      <c r="C20" s="21" t="s">
        <v>23</v>
      </c>
      <c r="D20" s="25">
        <v>0</v>
      </c>
      <c r="E20" s="27">
        <v>70231459.1347</v>
      </c>
      <c r="F20" s="28">
        <v>63140802.342600003</v>
      </c>
      <c r="G20" s="26">
        <v>0</v>
      </c>
      <c r="H20" s="28">
        <v>14353155.4954</v>
      </c>
      <c r="I20" s="27">
        <v>29950310.739999998</v>
      </c>
      <c r="J20" s="25">
        <v>38561754.854800001</v>
      </c>
      <c r="K20" s="71">
        <f>SUM(D20:J20)</f>
        <v>216237482.5675</v>
      </c>
      <c r="L20" s="9"/>
      <c r="M20" s="18"/>
    </row>
    <row r="21" spans="2:16" x14ac:dyDescent="0.25">
      <c r="B21" s="36" t="s">
        <v>67</v>
      </c>
      <c r="C21" s="33" t="s">
        <v>16</v>
      </c>
      <c r="D21" s="37">
        <v>0</v>
      </c>
      <c r="E21" s="38">
        <v>0</v>
      </c>
      <c r="F21" s="37">
        <v>0</v>
      </c>
      <c r="G21" s="38">
        <v>0</v>
      </c>
      <c r="H21" s="37">
        <f>+H22</f>
        <v>2649492.605</v>
      </c>
      <c r="I21" s="38">
        <v>0</v>
      </c>
      <c r="J21" s="37">
        <v>0</v>
      </c>
      <c r="K21" s="72">
        <f>+K22</f>
        <v>2649492.605</v>
      </c>
      <c r="L21" s="7"/>
      <c r="N21" s="18"/>
    </row>
    <row r="22" spans="2:16" x14ac:dyDescent="0.25">
      <c r="B22" s="14" t="s">
        <v>22</v>
      </c>
      <c r="C22" s="21" t="s">
        <v>23</v>
      </c>
      <c r="D22" s="25">
        <v>0</v>
      </c>
      <c r="E22" s="26">
        <v>0</v>
      </c>
      <c r="F22" s="25">
        <v>0</v>
      </c>
      <c r="G22" s="26">
        <v>0</v>
      </c>
      <c r="H22" s="28">
        <v>2649492.605</v>
      </c>
      <c r="I22" s="26">
        <v>0</v>
      </c>
      <c r="J22" s="25">
        <v>0</v>
      </c>
      <c r="K22" s="71">
        <f>+D22+E22+F22+G22+H22+I22+J22</f>
        <v>2649492.605</v>
      </c>
      <c r="L22" s="9"/>
    </row>
    <row r="23" spans="2:16" ht="15" hidden="1" customHeight="1" x14ac:dyDescent="0.25">
      <c r="B23" s="16" t="s">
        <v>30</v>
      </c>
      <c r="C23" s="21" t="s">
        <v>16</v>
      </c>
      <c r="D23" s="25"/>
      <c r="E23" s="26"/>
      <c r="F23" s="25"/>
      <c r="G23" s="26"/>
      <c r="H23" s="25"/>
      <c r="I23" s="26"/>
      <c r="J23" s="25"/>
      <c r="K23" s="72">
        <f>+K24</f>
        <v>0</v>
      </c>
      <c r="L23" s="7"/>
      <c r="N23" s="18"/>
    </row>
    <row r="24" spans="2:16" ht="15" hidden="1" customHeight="1" x14ac:dyDescent="0.25">
      <c r="B24" s="14" t="s">
        <v>22</v>
      </c>
      <c r="C24" s="21" t="s">
        <v>23</v>
      </c>
      <c r="D24" s="25"/>
      <c r="E24" s="26"/>
      <c r="F24" s="25"/>
      <c r="G24" s="26"/>
      <c r="H24" s="25"/>
      <c r="I24" s="26"/>
      <c r="J24" s="25"/>
      <c r="K24" s="73"/>
      <c r="L24" s="9"/>
    </row>
    <row r="25" spans="2:16" ht="15" hidden="1" customHeight="1" x14ac:dyDescent="0.25">
      <c r="B25" s="15" t="s">
        <v>31</v>
      </c>
      <c r="C25" s="21" t="s">
        <v>16</v>
      </c>
      <c r="D25" s="25"/>
      <c r="E25" s="26"/>
      <c r="F25" s="25"/>
      <c r="G25" s="26"/>
      <c r="H25" s="25"/>
      <c r="I25" s="26"/>
      <c r="J25" s="25"/>
      <c r="K25" s="72">
        <f>+K26</f>
        <v>0</v>
      </c>
      <c r="L25" s="9"/>
    </row>
    <row r="26" spans="2:16" ht="15" hidden="1" customHeight="1" x14ac:dyDescent="0.25">
      <c r="B26" s="14" t="s">
        <v>22</v>
      </c>
      <c r="C26" s="21" t="s">
        <v>23</v>
      </c>
      <c r="D26" s="25"/>
      <c r="E26" s="26"/>
      <c r="F26" s="25"/>
      <c r="G26" s="26"/>
      <c r="H26" s="25"/>
      <c r="I26" s="26"/>
      <c r="J26" s="25"/>
      <c r="K26" s="71"/>
      <c r="L26" s="9"/>
    </row>
    <row r="27" spans="2:16" ht="15" hidden="1" customHeight="1" x14ac:dyDescent="0.25">
      <c r="B27" s="15" t="s">
        <v>32</v>
      </c>
      <c r="C27" s="21" t="s">
        <v>16</v>
      </c>
      <c r="D27" s="25"/>
      <c r="E27" s="26"/>
      <c r="F27" s="25"/>
      <c r="G27" s="26"/>
      <c r="H27" s="25"/>
      <c r="I27" s="26"/>
      <c r="J27" s="25"/>
      <c r="K27" s="72">
        <f>+K28</f>
        <v>0</v>
      </c>
      <c r="L27" s="7"/>
    </row>
    <row r="28" spans="2:16" ht="15" hidden="1" customHeight="1" x14ac:dyDescent="0.25">
      <c r="B28" s="14" t="s">
        <v>22</v>
      </c>
      <c r="C28" s="21" t="s">
        <v>23</v>
      </c>
      <c r="D28" s="25"/>
      <c r="E28" s="26"/>
      <c r="F28" s="25"/>
      <c r="G28" s="26"/>
      <c r="H28" s="25"/>
      <c r="I28" s="26"/>
      <c r="J28" s="25"/>
      <c r="K28" s="71"/>
      <c r="L28" s="9"/>
    </row>
    <row r="29" spans="2:16" x14ac:dyDescent="0.25">
      <c r="B29" s="6" t="s">
        <v>33</v>
      </c>
      <c r="C29" s="22" t="s">
        <v>16</v>
      </c>
      <c r="D29" s="29">
        <f>+D30+D32+D34</f>
        <v>3022186040.1713991</v>
      </c>
      <c r="E29" s="31">
        <f t="shared" ref="E29:J29" si="7">+E30+E32+E34</f>
        <v>4477383566.1627989</v>
      </c>
      <c r="F29" s="29">
        <f t="shared" si="7"/>
        <v>3100171492.9784999</v>
      </c>
      <c r="G29" s="31">
        <f t="shared" si="7"/>
        <v>3567438816.7215004</v>
      </c>
      <c r="H29" s="29">
        <f t="shared" si="7"/>
        <v>324920924.38999999</v>
      </c>
      <c r="I29" s="31">
        <f t="shared" si="7"/>
        <v>509373191.49510002</v>
      </c>
      <c r="J29" s="29">
        <f t="shared" si="7"/>
        <v>1080590724.2289002</v>
      </c>
      <c r="K29" s="23">
        <f>+K30+K34+K32</f>
        <v>16082064756.148197</v>
      </c>
      <c r="L29" s="8">
        <f>+K29/$K$47</f>
        <v>0.11613808093533602</v>
      </c>
    </row>
    <row r="30" spans="2:16" x14ac:dyDescent="0.25">
      <c r="B30" s="39" t="s">
        <v>34</v>
      </c>
      <c r="C30" s="33" t="s">
        <v>16</v>
      </c>
      <c r="D30" s="37">
        <f>+D31</f>
        <v>526958433.13509989</v>
      </c>
      <c r="E30" s="38">
        <f t="shared" ref="E30:J30" si="8">+E31</f>
        <v>1160932364.5568998</v>
      </c>
      <c r="F30" s="37">
        <f t="shared" si="8"/>
        <v>530443793.81469995</v>
      </c>
      <c r="G30" s="35">
        <f>+G31</f>
        <v>1412991729.8671999</v>
      </c>
      <c r="H30" s="34">
        <f>+H31</f>
        <v>13928419.222399998</v>
      </c>
      <c r="I30" s="35">
        <f t="shared" si="8"/>
        <v>98942350.415199995</v>
      </c>
      <c r="J30" s="37">
        <f t="shared" si="8"/>
        <v>191298657.09729999</v>
      </c>
      <c r="K30" s="72">
        <f>+K31</f>
        <v>3935495748.1087995</v>
      </c>
      <c r="L30" s="7"/>
    </row>
    <row r="31" spans="2:16" x14ac:dyDescent="0.25">
      <c r="B31" s="14" t="s">
        <v>35</v>
      </c>
      <c r="C31" s="21" t="s">
        <v>36</v>
      </c>
      <c r="D31" s="28">
        <v>526958433.13509989</v>
      </c>
      <c r="E31" s="27">
        <v>1160932364.5568998</v>
      </c>
      <c r="F31" s="28">
        <v>530443793.81469995</v>
      </c>
      <c r="G31" s="27">
        <v>1412991729.8671999</v>
      </c>
      <c r="H31" s="28">
        <v>13928419.222399998</v>
      </c>
      <c r="I31" s="27">
        <v>98942350.415199995</v>
      </c>
      <c r="J31" s="28">
        <v>191298657.09729999</v>
      </c>
      <c r="K31" s="61">
        <f>SUM(D31:J31)</f>
        <v>3935495748.1087995</v>
      </c>
      <c r="L31" s="9"/>
    </row>
    <row r="32" spans="2:16" x14ac:dyDescent="0.25">
      <c r="B32" s="36" t="s">
        <v>37</v>
      </c>
      <c r="C32" s="33" t="s">
        <v>16</v>
      </c>
      <c r="D32" s="37">
        <f>+D33</f>
        <v>2410353278.4456992</v>
      </c>
      <c r="E32" s="38">
        <f t="shared" ref="E32:J32" si="9">+E33</f>
        <v>2253267328.2154994</v>
      </c>
      <c r="F32" s="37">
        <f t="shared" si="9"/>
        <v>1410621432.1220999</v>
      </c>
      <c r="G32" s="38">
        <f>+G33</f>
        <v>1881092004.0168004</v>
      </c>
      <c r="H32" s="37">
        <f>+H33</f>
        <v>119965206.25799997</v>
      </c>
      <c r="I32" s="38">
        <f t="shared" si="9"/>
        <v>16754199.408400001</v>
      </c>
      <c r="J32" s="37">
        <f t="shared" si="9"/>
        <v>493547236.04360008</v>
      </c>
      <c r="K32" s="72">
        <f>+K33</f>
        <v>8585600684.5100985</v>
      </c>
      <c r="L32" s="9"/>
    </row>
    <row r="33" spans="2:14" ht="15" customHeight="1" x14ac:dyDescent="0.25">
      <c r="B33" s="14" t="s">
        <v>35</v>
      </c>
      <c r="C33" s="21" t="s">
        <v>38</v>
      </c>
      <c r="D33" s="28">
        <v>2410353278.4456992</v>
      </c>
      <c r="E33" s="27">
        <v>2253267328.2154994</v>
      </c>
      <c r="F33" s="28">
        <v>1410621432.1220999</v>
      </c>
      <c r="G33" s="27">
        <v>1881092004.0168004</v>
      </c>
      <c r="H33" s="28">
        <v>119965206.25799997</v>
      </c>
      <c r="I33" s="27">
        <v>16754199.408400001</v>
      </c>
      <c r="J33" s="28">
        <v>493547236.04360008</v>
      </c>
      <c r="K33" s="71">
        <f>SUM(D33:J33)</f>
        <v>8585600684.5100985</v>
      </c>
      <c r="L33" s="9"/>
    </row>
    <row r="34" spans="2:14" x14ac:dyDescent="0.25">
      <c r="B34" s="39" t="s">
        <v>39</v>
      </c>
      <c r="C34" s="33" t="s">
        <v>16</v>
      </c>
      <c r="D34" s="37">
        <f>+D35</f>
        <v>84874328.590599999</v>
      </c>
      <c r="E34" s="38">
        <f t="shared" ref="E34:J34" si="10">+E35</f>
        <v>1063183873.3904001</v>
      </c>
      <c r="F34" s="37">
        <f t="shared" si="10"/>
        <v>1159106267.0417001</v>
      </c>
      <c r="G34" s="38">
        <f>+G35</f>
        <v>273355082.83750004</v>
      </c>
      <c r="H34" s="37">
        <f>+H35</f>
        <v>191027298.90960002</v>
      </c>
      <c r="I34" s="38">
        <f t="shared" si="10"/>
        <v>393676641.67150003</v>
      </c>
      <c r="J34" s="37">
        <f t="shared" si="10"/>
        <v>395744831.088</v>
      </c>
      <c r="K34" s="72">
        <f>+K35</f>
        <v>3560968323.5293002</v>
      </c>
      <c r="L34" s="7"/>
    </row>
    <row r="35" spans="2:14" x14ac:dyDescent="0.25">
      <c r="B35" s="14" t="s">
        <v>35</v>
      </c>
      <c r="C35" s="21" t="s">
        <v>40</v>
      </c>
      <c r="D35" s="28">
        <v>84874328.590599999</v>
      </c>
      <c r="E35" s="27">
        <v>1063183873.3904001</v>
      </c>
      <c r="F35" s="28">
        <v>1159106267.0417001</v>
      </c>
      <c r="G35" s="27">
        <v>273355082.83750004</v>
      </c>
      <c r="H35" s="28">
        <v>191027298.90960002</v>
      </c>
      <c r="I35" s="27">
        <v>393676641.67150003</v>
      </c>
      <c r="J35" s="28">
        <v>395744831.088</v>
      </c>
      <c r="K35" s="71">
        <f>SUM(D35:J35)</f>
        <v>3560968323.5293002</v>
      </c>
      <c r="L35" s="9"/>
      <c r="N35" s="12"/>
    </row>
    <row r="36" spans="2:14" x14ac:dyDescent="0.25">
      <c r="B36" s="6" t="s">
        <v>41</v>
      </c>
      <c r="C36" s="22" t="s">
        <v>16</v>
      </c>
      <c r="D36" s="29">
        <f>+D37+D39+D41+D43+D45</f>
        <v>4039833765.8146</v>
      </c>
      <c r="E36" s="31">
        <f t="shared" ref="E36:J36" si="11">+E37+E39+E41+E43+E45</f>
        <v>8789218488.5396996</v>
      </c>
      <c r="F36" s="29">
        <f t="shared" si="11"/>
        <v>2797605647.7518997</v>
      </c>
      <c r="G36" s="31">
        <f t="shared" si="11"/>
        <v>3253978736.2736998</v>
      </c>
      <c r="H36" s="29">
        <f t="shared" si="11"/>
        <v>0</v>
      </c>
      <c r="I36" s="31">
        <f t="shared" si="11"/>
        <v>0</v>
      </c>
      <c r="J36" s="29">
        <f t="shared" si="11"/>
        <v>488203168.60979998</v>
      </c>
      <c r="K36" s="23">
        <f>+K37+K39+K41+K43+K45</f>
        <v>19368839806.9897</v>
      </c>
      <c r="L36" s="85">
        <f>+K36/$K$47</f>
        <v>0.13987382337008414</v>
      </c>
      <c r="N36" s="12"/>
    </row>
    <row r="37" spans="2:14" ht="17.25" customHeight="1" x14ac:dyDescent="0.25">
      <c r="B37" s="39" t="s">
        <v>42</v>
      </c>
      <c r="C37" s="33" t="s">
        <v>16</v>
      </c>
      <c r="D37" s="37">
        <f>+D38</f>
        <v>1889555254.2227001</v>
      </c>
      <c r="E37" s="38">
        <f t="shared" ref="E37:J37" si="12">+E38</f>
        <v>3388458852.3164997</v>
      </c>
      <c r="F37" s="37">
        <f t="shared" si="12"/>
        <v>1234905003.9554</v>
      </c>
      <c r="G37" s="35">
        <f t="shared" si="12"/>
        <v>1888350468.8532</v>
      </c>
      <c r="H37" s="37">
        <f t="shared" si="12"/>
        <v>0</v>
      </c>
      <c r="I37" s="38">
        <f t="shared" si="12"/>
        <v>0</v>
      </c>
      <c r="J37" s="37">
        <f t="shared" si="12"/>
        <v>309780438.18729997</v>
      </c>
      <c r="K37" s="72">
        <f>+K38</f>
        <v>8711050017.5351009</v>
      </c>
      <c r="L37" s="20"/>
    </row>
    <row r="38" spans="2:14" x14ac:dyDescent="0.25">
      <c r="B38" s="14" t="s">
        <v>43</v>
      </c>
      <c r="C38" s="21" t="s">
        <v>44</v>
      </c>
      <c r="D38" s="28">
        <v>1889555254.2227001</v>
      </c>
      <c r="E38" s="27">
        <v>3388458852.3164997</v>
      </c>
      <c r="F38" s="28">
        <v>1234905003.9554</v>
      </c>
      <c r="G38" s="27">
        <v>1888350468.8532</v>
      </c>
      <c r="H38" s="25">
        <v>0</v>
      </c>
      <c r="I38" s="26">
        <v>0</v>
      </c>
      <c r="J38" s="28">
        <v>309780438.18729997</v>
      </c>
      <c r="K38" s="71">
        <f>SUM(D38:J38)</f>
        <v>8711050017.5351009</v>
      </c>
      <c r="L38" s="9"/>
      <c r="N38" s="12"/>
    </row>
    <row r="39" spans="2:14" x14ac:dyDescent="0.25">
      <c r="B39" s="39" t="s">
        <v>45</v>
      </c>
      <c r="C39" s="33"/>
      <c r="D39" s="37">
        <f>+D40</f>
        <v>1480355845.4421999</v>
      </c>
      <c r="E39" s="38">
        <f t="shared" ref="E39:J39" si="13">+E40</f>
        <v>1423419082.1561</v>
      </c>
      <c r="F39" s="37">
        <f t="shared" si="13"/>
        <v>1423419082.1561</v>
      </c>
      <c r="G39" s="38">
        <f t="shared" si="13"/>
        <v>1365628267.4205</v>
      </c>
      <c r="H39" s="37">
        <f t="shared" si="13"/>
        <v>0</v>
      </c>
      <c r="I39" s="38">
        <f t="shared" si="13"/>
        <v>0</v>
      </c>
      <c r="J39" s="37">
        <f t="shared" si="13"/>
        <v>0</v>
      </c>
      <c r="K39" s="72">
        <f>+K40</f>
        <v>5692822277.1749001</v>
      </c>
      <c r="L39" s="9"/>
      <c r="N39" s="12"/>
    </row>
    <row r="40" spans="2:14" x14ac:dyDescent="0.25">
      <c r="B40" s="14" t="s">
        <v>43</v>
      </c>
      <c r="C40" s="21" t="s">
        <v>44</v>
      </c>
      <c r="D40" s="28">
        <v>1480355845.4421999</v>
      </c>
      <c r="E40" s="27">
        <v>1423419082.1561</v>
      </c>
      <c r="F40" s="28">
        <v>1423419082.1561</v>
      </c>
      <c r="G40" s="27">
        <v>1365628267.4205</v>
      </c>
      <c r="H40" s="25">
        <v>0</v>
      </c>
      <c r="I40" s="26">
        <v>0</v>
      </c>
      <c r="J40" s="25">
        <v>0</v>
      </c>
      <c r="K40" s="71">
        <f>SUM(D40:J40)</f>
        <v>5692822277.1749001</v>
      </c>
      <c r="L40" s="9"/>
      <c r="N40" s="12"/>
    </row>
    <row r="41" spans="2:14" ht="15" customHeight="1" x14ac:dyDescent="0.25">
      <c r="B41" s="39" t="s">
        <v>46</v>
      </c>
      <c r="C41" s="33" t="s">
        <v>16</v>
      </c>
      <c r="D41" s="37">
        <f>+D42</f>
        <v>0</v>
      </c>
      <c r="E41" s="38">
        <f t="shared" ref="E41:J41" si="14">+E42</f>
        <v>0</v>
      </c>
      <c r="F41" s="37">
        <f t="shared" si="14"/>
        <v>139281561.64039999</v>
      </c>
      <c r="G41" s="38">
        <f t="shared" si="14"/>
        <v>0</v>
      </c>
      <c r="H41" s="37">
        <f t="shared" si="14"/>
        <v>0</v>
      </c>
      <c r="I41" s="38">
        <f t="shared" si="14"/>
        <v>0</v>
      </c>
      <c r="J41" s="37">
        <f t="shared" si="14"/>
        <v>178422730.42250001</v>
      </c>
      <c r="K41" s="72">
        <f>+K42</f>
        <v>317704292.06290001</v>
      </c>
      <c r="L41" s="7"/>
    </row>
    <row r="42" spans="2:14" ht="17.25" customHeight="1" x14ac:dyDescent="0.25">
      <c r="B42" s="14" t="s">
        <v>47</v>
      </c>
      <c r="C42" s="21" t="s">
        <v>44</v>
      </c>
      <c r="D42" s="25">
        <v>0</v>
      </c>
      <c r="E42" s="26">
        <v>0</v>
      </c>
      <c r="F42" s="28">
        <v>139281561.64039999</v>
      </c>
      <c r="G42" s="26">
        <v>0</v>
      </c>
      <c r="H42" s="25">
        <v>0</v>
      </c>
      <c r="I42" s="26">
        <v>0</v>
      </c>
      <c r="J42" s="28">
        <v>178422730.42250001</v>
      </c>
      <c r="K42" s="74">
        <f>SUM(D42:J42)</f>
        <v>317704292.06290001</v>
      </c>
      <c r="L42" s="9"/>
    </row>
    <row r="43" spans="2:14" ht="15" customHeight="1" x14ac:dyDescent="0.25">
      <c r="B43" s="39" t="s">
        <v>48</v>
      </c>
      <c r="C43" s="33" t="s">
        <v>16</v>
      </c>
      <c r="D43" s="37">
        <f>+D44</f>
        <v>0</v>
      </c>
      <c r="E43" s="38">
        <f t="shared" ref="E43:J43" si="15">+E44</f>
        <v>1873157960.8374</v>
      </c>
      <c r="F43" s="37">
        <f t="shared" si="15"/>
        <v>0</v>
      </c>
      <c r="G43" s="38">
        <f t="shared" si="15"/>
        <v>0</v>
      </c>
      <c r="H43" s="37">
        <f t="shared" si="15"/>
        <v>0</v>
      </c>
      <c r="I43" s="38">
        <f t="shared" si="15"/>
        <v>0</v>
      </c>
      <c r="J43" s="37">
        <f t="shared" si="15"/>
        <v>0</v>
      </c>
      <c r="K43" s="72">
        <f>+K44</f>
        <v>1873157960.8374</v>
      </c>
      <c r="L43" s="7"/>
    </row>
    <row r="44" spans="2:14" ht="17.25" customHeight="1" x14ac:dyDescent="0.25">
      <c r="B44" s="14" t="s">
        <v>47</v>
      </c>
      <c r="C44" s="21" t="s">
        <v>44</v>
      </c>
      <c r="D44" s="25">
        <v>0</v>
      </c>
      <c r="E44" s="27">
        <v>1873157960.8374</v>
      </c>
      <c r="F44" s="25">
        <v>0</v>
      </c>
      <c r="G44" s="26">
        <v>0</v>
      </c>
      <c r="H44" s="25">
        <v>0</v>
      </c>
      <c r="I44" s="26">
        <v>0</v>
      </c>
      <c r="J44" s="25">
        <v>0</v>
      </c>
      <c r="K44" s="74">
        <f>SUM(D44:J44)</f>
        <v>1873157960.8374</v>
      </c>
      <c r="L44" s="7"/>
    </row>
    <row r="45" spans="2:14" ht="15" customHeight="1" x14ac:dyDescent="0.25">
      <c r="B45" s="39" t="s">
        <v>49</v>
      </c>
      <c r="C45" s="33" t="s">
        <v>16</v>
      </c>
      <c r="D45" s="37">
        <f>+D46</f>
        <v>669922666.14970005</v>
      </c>
      <c r="E45" s="38">
        <f t="shared" ref="E45:J45" si="16">+E46</f>
        <v>2104182593.2297001</v>
      </c>
      <c r="F45" s="37">
        <f t="shared" si="16"/>
        <v>0</v>
      </c>
      <c r="G45" s="38">
        <f t="shared" si="16"/>
        <v>0</v>
      </c>
      <c r="H45" s="37">
        <f t="shared" si="16"/>
        <v>0</v>
      </c>
      <c r="I45" s="38">
        <f t="shared" si="16"/>
        <v>0</v>
      </c>
      <c r="J45" s="37">
        <f t="shared" si="16"/>
        <v>0</v>
      </c>
      <c r="K45" s="72">
        <f>+K46</f>
        <v>2774105259.3794003</v>
      </c>
      <c r="L45" s="7"/>
    </row>
    <row r="46" spans="2:14" ht="17.25" customHeight="1" x14ac:dyDescent="0.25">
      <c r="B46" s="14" t="s">
        <v>47</v>
      </c>
      <c r="C46" s="68" t="s">
        <v>44</v>
      </c>
      <c r="D46" s="48">
        <v>669922666.14970005</v>
      </c>
      <c r="E46" s="27">
        <v>2104182593.2297001</v>
      </c>
      <c r="F46" s="49">
        <v>0</v>
      </c>
      <c r="G46" s="69">
        <v>0</v>
      </c>
      <c r="H46" s="49">
        <v>0</v>
      </c>
      <c r="I46" s="69">
        <v>0</v>
      </c>
      <c r="J46" s="49">
        <v>0</v>
      </c>
      <c r="K46" s="75">
        <f>SUM(D46:J46)</f>
        <v>2774105259.3794003</v>
      </c>
      <c r="L46" s="86"/>
    </row>
    <row r="47" spans="2:14" x14ac:dyDescent="0.25">
      <c r="B47" s="115" t="s">
        <v>50</v>
      </c>
      <c r="C47" s="128"/>
      <c r="D47" s="29">
        <f>+D7+D10+D29+D36</f>
        <v>29695611314.136902</v>
      </c>
      <c r="E47" s="31">
        <f t="shared" ref="E47:J47" si="17">+E7+E10+E29+E36</f>
        <v>46634308071.35228</v>
      </c>
      <c r="F47" s="29">
        <f t="shared" si="17"/>
        <v>16754250513.499397</v>
      </c>
      <c r="G47" s="31">
        <f t="shared" si="17"/>
        <v>35943844187.865891</v>
      </c>
      <c r="H47" s="29">
        <f t="shared" si="17"/>
        <v>388106553.19639999</v>
      </c>
      <c r="I47" s="31">
        <f t="shared" si="17"/>
        <v>1015263312.9758999</v>
      </c>
      <c r="J47" s="29">
        <f t="shared" si="17"/>
        <v>8042272806.4857035</v>
      </c>
      <c r="K47" s="23">
        <f>+K36+K29+K10+K7</f>
        <v>138473656759.51245</v>
      </c>
      <c r="L47" s="117">
        <f>+K47/K48</f>
        <v>0.19976296678470593</v>
      </c>
    </row>
    <row r="48" spans="2:14" ht="15" customHeight="1" x14ac:dyDescent="0.25">
      <c r="B48" s="115" t="s">
        <v>51</v>
      </c>
      <c r="C48" s="128"/>
      <c r="D48" s="29">
        <v>143458543095.25</v>
      </c>
      <c r="E48" s="29">
        <v>213593690273.44</v>
      </c>
      <c r="F48" s="29">
        <v>107018005798.53</v>
      </c>
      <c r="G48" s="29">
        <v>131892277401.03</v>
      </c>
      <c r="H48" s="29">
        <v>23405196742.970001</v>
      </c>
      <c r="I48" s="29">
        <v>16604719372.82</v>
      </c>
      <c r="J48" s="29">
        <v>42917681939.959999</v>
      </c>
      <c r="K48" s="29">
        <v>693189828867.29004</v>
      </c>
      <c r="L48" s="118"/>
    </row>
    <row r="49" spans="2:12" ht="15.75" customHeight="1" x14ac:dyDescent="0.25">
      <c r="B49" s="115" t="s">
        <v>52</v>
      </c>
      <c r="C49" s="128"/>
      <c r="D49" s="88">
        <f>+D47/D48</f>
        <v>0.20699785926600658</v>
      </c>
      <c r="E49" s="88">
        <f t="shared" ref="E49:J49" si="18">+E47/E48</f>
        <v>0.21833186182443692</v>
      </c>
      <c r="F49" s="88">
        <f t="shared" si="18"/>
        <v>0.15655543558754609</v>
      </c>
      <c r="G49" s="88">
        <f t="shared" si="18"/>
        <v>0.27252425157976073</v>
      </c>
      <c r="H49" s="88">
        <f t="shared" si="18"/>
        <v>1.6582067540746988E-2</v>
      </c>
      <c r="I49" s="88">
        <f t="shared" si="18"/>
        <v>6.1143057595888568E-2</v>
      </c>
      <c r="J49" s="88">
        <f t="shared" si="18"/>
        <v>0.18738833140467603</v>
      </c>
      <c r="K49" s="137" t="s">
        <v>53</v>
      </c>
      <c r="L49" s="138"/>
    </row>
    <row r="50" spans="2:12" ht="15.75" x14ac:dyDescent="0.25">
      <c r="B50" s="139" t="s">
        <v>71</v>
      </c>
      <c r="C50" s="139"/>
      <c r="D50" s="139"/>
      <c r="E50" s="139"/>
      <c r="F50" s="139"/>
      <c r="G50" s="139"/>
      <c r="H50" s="139"/>
      <c r="I50" s="139"/>
      <c r="J50" s="139"/>
      <c r="K50" s="139"/>
      <c r="L50" s="139"/>
    </row>
    <row r="51" spans="2:12" ht="15" customHeight="1" x14ac:dyDescent="0.25">
      <c r="B51" s="130" t="s">
        <v>72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</row>
    <row r="52" spans="2:12" ht="15.75" x14ac:dyDescent="0.25">
      <c r="B52" s="40" t="s">
        <v>56</v>
      </c>
      <c r="C52" s="40"/>
      <c r="D52" s="40"/>
      <c r="E52" s="40"/>
      <c r="F52" s="40"/>
      <c r="G52" s="40"/>
      <c r="H52" s="40"/>
      <c r="I52" s="40"/>
      <c r="J52" s="40"/>
      <c r="K52" s="40"/>
      <c r="L52" s="40"/>
    </row>
    <row r="53" spans="2:12" x14ac:dyDescent="0.25">
      <c r="B53" s="41"/>
      <c r="C53" s="41"/>
      <c r="D53" s="66"/>
      <c r="E53" s="41"/>
      <c r="F53" s="41"/>
      <c r="G53" s="41"/>
      <c r="H53" s="41"/>
      <c r="I53" s="41"/>
      <c r="J53" s="41"/>
      <c r="K53" s="42"/>
      <c r="L53" s="41"/>
    </row>
  </sheetData>
  <mergeCells count="20">
    <mergeCell ref="B1:L1"/>
    <mergeCell ref="B2:L2"/>
    <mergeCell ref="B3:L3"/>
    <mergeCell ref="B5:B6"/>
    <mergeCell ref="C5:C6"/>
    <mergeCell ref="D5:D6"/>
    <mergeCell ref="E5:E6"/>
    <mergeCell ref="F5:F6"/>
    <mergeCell ref="G5:G6"/>
    <mergeCell ref="H5:H6"/>
    <mergeCell ref="B49:C49"/>
    <mergeCell ref="K49:L49"/>
    <mergeCell ref="B50:L50"/>
    <mergeCell ref="B51:L51"/>
    <mergeCell ref="I5:I6"/>
    <mergeCell ref="J5:J6"/>
    <mergeCell ref="K5:L5"/>
    <mergeCell ref="B47:C47"/>
    <mergeCell ref="L47:L48"/>
    <mergeCell ref="B48:C48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57"/>
  <sheetViews>
    <sheetView showGridLines="0" topLeftCell="B1" zoomScaleNormal="100" workbookViewId="0">
      <pane xSplit="2" ySplit="4" topLeftCell="G29" activePane="bottomRight" state="frozen"/>
      <selection pane="topRight" activeCell="D1" sqref="D1"/>
      <selection pane="bottomLeft" activeCell="B5" sqref="B5"/>
      <selection pane="bottomRight" activeCell="B53" sqref="B53:N53"/>
    </sheetView>
  </sheetViews>
  <sheetFormatPr baseColWidth="10" defaultColWidth="11.42578125" defaultRowHeight="15" x14ac:dyDescent="0.25"/>
  <cols>
    <col min="1" max="1" width="11.42578125" style="10"/>
    <col min="2" max="2" width="58.140625" style="10" customWidth="1"/>
    <col min="3" max="4" width="16.28515625" style="10" customWidth="1"/>
    <col min="5" max="5" width="18.28515625" style="10" bestFit="1" customWidth="1"/>
    <col min="6" max="6" width="18.28515625" style="10" customWidth="1"/>
    <col min="7" max="7" width="17.85546875" style="10" bestFit="1" customWidth="1"/>
    <col min="8" max="8" width="18.28515625" style="10" bestFit="1" customWidth="1"/>
    <col min="9" max="9" width="17.85546875" style="10" bestFit="1" customWidth="1"/>
    <col min="10" max="10" width="18.28515625" style="10" customWidth="1"/>
    <col min="11" max="11" width="18" style="10" customWidth="1"/>
    <col min="12" max="12" width="17.28515625" style="10" customWidth="1"/>
    <col min="13" max="13" width="21.28515625" style="10" customWidth="1"/>
    <col min="14" max="14" width="13.140625" style="10" customWidth="1"/>
    <col min="15" max="15" width="17.85546875" style="10" bestFit="1" customWidth="1"/>
    <col min="16" max="16" width="45" style="10" bestFit="1" customWidth="1"/>
    <col min="17" max="17" width="21.42578125" style="10" customWidth="1"/>
    <col min="18" max="18" width="17.85546875" style="10" bestFit="1" customWidth="1"/>
    <col min="19" max="16384" width="11.42578125" style="10"/>
  </cols>
  <sheetData>
    <row r="1" spans="2:18" x14ac:dyDescent="0.25"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2:18" x14ac:dyDescent="0.25">
      <c r="B2" s="119" t="s">
        <v>74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2:18" x14ac:dyDescent="0.25">
      <c r="B3" s="119" t="s">
        <v>2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2: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8" x14ac:dyDescent="0.25">
      <c r="B5" s="120" t="s">
        <v>3</v>
      </c>
      <c r="C5" s="121" t="s">
        <v>4</v>
      </c>
      <c r="D5" s="124" t="s">
        <v>75</v>
      </c>
      <c r="E5" s="124" t="s">
        <v>5</v>
      </c>
      <c r="F5" s="124" t="s">
        <v>76</v>
      </c>
      <c r="G5" s="133" t="s">
        <v>6</v>
      </c>
      <c r="H5" s="124" t="s">
        <v>7</v>
      </c>
      <c r="I5" s="135" t="s">
        <v>8</v>
      </c>
      <c r="J5" s="124" t="s">
        <v>9</v>
      </c>
      <c r="K5" s="124" t="s">
        <v>10</v>
      </c>
      <c r="L5" s="124" t="s">
        <v>11</v>
      </c>
      <c r="M5" s="122" t="s">
        <v>12</v>
      </c>
      <c r="N5" s="123"/>
    </row>
    <row r="6" spans="2:18" ht="33" customHeight="1" x14ac:dyDescent="0.25">
      <c r="B6" s="120"/>
      <c r="C6" s="121"/>
      <c r="D6" s="125"/>
      <c r="E6" s="125"/>
      <c r="F6" s="125"/>
      <c r="G6" s="134"/>
      <c r="H6" s="125"/>
      <c r="I6" s="136"/>
      <c r="J6" s="125"/>
      <c r="K6" s="125"/>
      <c r="L6" s="125"/>
      <c r="M6" s="24" t="s">
        <v>13</v>
      </c>
      <c r="N6" s="87" t="s">
        <v>14</v>
      </c>
    </row>
    <row r="7" spans="2:18" x14ac:dyDescent="0.25">
      <c r="B7" s="13" t="s">
        <v>15</v>
      </c>
      <c r="C7" s="22" t="s">
        <v>16</v>
      </c>
      <c r="D7" s="29">
        <f t="shared" ref="D7:F8" si="0">+D8</f>
        <v>2928567.6916999999</v>
      </c>
      <c r="E7" s="31">
        <f t="shared" si="0"/>
        <v>24385909031.824104</v>
      </c>
      <c r="F7" s="29">
        <f t="shared" si="0"/>
        <v>0</v>
      </c>
      <c r="G7" s="30">
        <f t="shared" ref="G7:L8" si="1">+G8</f>
        <v>31772608409.115799</v>
      </c>
      <c r="H7" s="29">
        <f t="shared" si="1"/>
        <v>10939482671.601093</v>
      </c>
      <c r="I7" s="30">
        <f t="shared" si="1"/>
        <v>26215853552.527496</v>
      </c>
      <c r="J7" s="29">
        <f t="shared" si="1"/>
        <v>49063394.817599997</v>
      </c>
      <c r="K7" s="30">
        <f t="shared" si="1"/>
        <v>401344889.92659998</v>
      </c>
      <c r="L7" s="29">
        <f t="shared" si="1"/>
        <v>6376168073.4037971</v>
      </c>
      <c r="M7" s="5">
        <f>SUM(D7:L7)</f>
        <v>100143358590.90819</v>
      </c>
      <c r="N7" s="8">
        <f>+M7/$M$49</f>
        <v>0.69616955749837506</v>
      </c>
      <c r="Q7" s="11"/>
      <c r="R7" s="11"/>
    </row>
    <row r="8" spans="2:18" x14ac:dyDescent="0.25">
      <c r="B8" s="32" t="s">
        <v>17</v>
      </c>
      <c r="C8" s="67" t="s">
        <v>16</v>
      </c>
      <c r="D8" s="34">
        <f t="shared" si="0"/>
        <v>2928567.6916999999</v>
      </c>
      <c r="E8" s="35">
        <f t="shared" si="0"/>
        <v>24385909031.824104</v>
      </c>
      <c r="F8" s="34">
        <f t="shared" si="0"/>
        <v>0</v>
      </c>
      <c r="G8" s="35">
        <f t="shared" si="1"/>
        <v>31772608409.115799</v>
      </c>
      <c r="H8" s="34">
        <f t="shared" si="1"/>
        <v>10939482671.601093</v>
      </c>
      <c r="I8" s="35">
        <f t="shared" si="1"/>
        <v>26215853552.527496</v>
      </c>
      <c r="J8" s="34">
        <f t="shared" si="1"/>
        <v>49063394.817599997</v>
      </c>
      <c r="K8" s="35">
        <f t="shared" si="1"/>
        <v>401344889.92659998</v>
      </c>
      <c r="L8" s="34">
        <f t="shared" si="1"/>
        <v>6376168073.4037971</v>
      </c>
      <c r="M8" s="70">
        <f>+M9</f>
        <v>100143358590.90819</v>
      </c>
      <c r="N8" s="9"/>
      <c r="Q8" s="11"/>
      <c r="R8" s="11"/>
    </row>
    <row r="9" spans="2:18" x14ac:dyDescent="0.25">
      <c r="B9" s="15" t="s">
        <v>18</v>
      </c>
      <c r="C9" s="21" t="s">
        <v>19</v>
      </c>
      <c r="D9" s="28">
        <v>2928567.6916999999</v>
      </c>
      <c r="E9" s="27">
        <v>24385909031.824104</v>
      </c>
      <c r="F9" s="25">
        <v>0</v>
      </c>
      <c r="G9" s="27">
        <v>31772608409.115799</v>
      </c>
      <c r="H9" s="28">
        <v>10939482671.601093</v>
      </c>
      <c r="I9" s="27">
        <v>26215853552.527496</v>
      </c>
      <c r="J9" s="28">
        <v>49063394.817599997</v>
      </c>
      <c r="K9" s="27">
        <v>401344889.92659998</v>
      </c>
      <c r="L9" s="28">
        <v>6376168073.4037971</v>
      </c>
      <c r="M9" s="61">
        <f>SUM(D9:L9)</f>
        <v>100143358590.90819</v>
      </c>
      <c r="N9" s="7"/>
      <c r="Q9" s="11"/>
      <c r="R9" s="11"/>
    </row>
    <row r="10" spans="2:18" x14ac:dyDescent="0.25">
      <c r="B10" s="6" t="s">
        <v>20</v>
      </c>
      <c r="C10" s="22" t="s">
        <v>16</v>
      </c>
      <c r="D10" s="29">
        <f t="shared" ref="D10:L10" si="2">+D11+D13+D15+D17+D19+D21</f>
        <v>0</v>
      </c>
      <c r="E10" s="31">
        <f t="shared" si="2"/>
        <v>3308577194.2560997</v>
      </c>
      <c r="F10" s="29">
        <f t="shared" si="2"/>
        <v>0</v>
      </c>
      <c r="G10" s="31">
        <f t="shared" si="2"/>
        <v>628022663.72140002</v>
      </c>
      <c r="H10" s="29">
        <f t="shared" si="2"/>
        <v>1210438601.1378999</v>
      </c>
      <c r="I10" s="31">
        <f t="shared" si="2"/>
        <v>3735324650.8737001</v>
      </c>
      <c r="J10" s="29">
        <f t="shared" si="2"/>
        <v>19857217.411399998</v>
      </c>
      <c r="K10" s="31">
        <f t="shared" si="2"/>
        <v>108876564.41569999</v>
      </c>
      <c r="L10" s="29">
        <f t="shared" si="2"/>
        <v>160733213.2974</v>
      </c>
      <c r="M10" s="23">
        <f>SUM(D10:L10)</f>
        <v>9171830105.1136017</v>
      </c>
      <c r="N10" s="8">
        <f>+M10/$M$49</f>
        <v>6.3760083500004616E-2</v>
      </c>
      <c r="O10" s="57"/>
      <c r="P10" s="18"/>
      <c r="Q10" s="11"/>
      <c r="R10" s="11"/>
    </row>
    <row r="11" spans="2:18" s="58" customFormat="1" x14ac:dyDescent="0.25">
      <c r="B11" s="36" t="s">
        <v>21</v>
      </c>
      <c r="C11" s="33" t="s">
        <v>16</v>
      </c>
      <c r="D11" s="37">
        <f>+D12</f>
        <v>0</v>
      </c>
      <c r="E11" s="38">
        <f>+E12</f>
        <v>0</v>
      </c>
      <c r="F11" s="37">
        <f>+F12</f>
        <v>0</v>
      </c>
      <c r="G11" s="38">
        <f t="shared" ref="G11:L11" si="3">+G12</f>
        <v>0</v>
      </c>
      <c r="H11" s="37">
        <f t="shared" si="3"/>
        <v>0</v>
      </c>
      <c r="I11" s="35">
        <f t="shared" si="3"/>
        <v>86746623.099099994</v>
      </c>
      <c r="J11" s="34">
        <f t="shared" si="3"/>
        <v>0</v>
      </c>
      <c r="K11" s="35">
        <f t="shared" si="3"/>
        <v>0</v>
      </c>
      <c r="L11" s="37">
        <f t="shared" si="3"/>
        <v>0</v>
      </c>
      <c r="M11" s="72">
        <f>+M12</f>
        <v>86746623.099099994</v>
      </c>
      <c r="N11" s="9"/>
      <c r="Q11" s="59"/>
      <c r="R11" s="59"/>
    </row>
    <row r="12" spans="2:18" x14ac:dyDescent="0.25">
      <c r="B12" s="14" t="s">
        <v>22</v>
      </c>
      <c r="C12" s="21" t="s">
        <v>23</v>
      </c>
      <c r="D12" s="25">
        <v>0</v>
      </c>
      <c r="E12" s="26">
        <v>0</v>
      </c>
      <c r="F12" s="25">
        <v>0</v>
      </c>
      <c r="G12" s="26">
        <v>0</v>
      </c>
      <c r="H12" s="25">
        <v>0</v>
      </c>
      <c r="I12" s="27">
        <v>86746623.099099994</v>
      </c>
      <c r="J12" s="25">
        <v>0</v>
      </c>
      <c r="K12" s="26">
        <v>0</v>
      </c>
      <c r="L12" s="25">
        <v>0</v>
      </c>
      <c r="M12" s="61">
        <f>SUM(D12:L12)</f>
        <v>86746623.099099994</v>
      </c>
      <c r="N12" s="9"/>
      <c r="Q12" s="11"/>
      <c r="R12" s="11"/>
    </row>
    <row r="13" spans="2:18" x14ac:dyDescent="0.25">
      <c r="B13" s="36" t="s">
        <v>24</v>
      </c>
      <c r="C13" s="33" t="s">
        <v>16</v>
      </c>
      <c r="D13" s="37">
        <f>+D14</f>
        <v>0</v>
      </c>
      <c r="E13" s="38">
        <f>+E14</f>
        <v>0</v>
      </c>
      <c r="F13" s="37">
        <f>+F14</f>
        <v>0</v>
      </c>
      <c r="G13" s="38">
        <f>+G14</f>
        <v>0</v>
      </c>
      <c r="H13" s="37">
        <f t="shared" ref="H13:L13" si="4">+H14</f>
        <v>0</v>
      </c>
      <c r="I13" s="38">
        <f t="shared" si="4"/>
        <v>0</v>
      </c>
      <c r="J13" s="37">
        <f t="shared" si="4"/>
        <v>0</v>
      </c>
      <c r="K13" s="38">
        <f t="shared" si="4"/>
        <v>0</v>
      </c>
      <c r="L13" s="37">
        <f t="shared" si="4"/>
        <v>0</v>
      </c>
      <c r="M13" s="72">
        <f>+M14</f>
        <v>0</v>
      </c>
      <c r="N13" s="9"/>
      <c r="Q13" s="11"/>
      <c r="R13" s="11"/>
    </row>
    <row r="14" spans="2:18" x14ac:dyDescent="0.25">
      <c r="B14" s="14" t="s">
        <v>22</v>
      </c>
      <c r="C14" s="21" t="s">
        <v>25</v>
      </c>
      <c r="D14" s="25">
        <v>0</v>
      </c>
      <c r="E14" s="26">
        <v>0</v>
      </c>
      <c r="F14" s="25">
        <v>0</v>
      </c>
      <c r="G14" s="61">
        <v>0</v>
      </c>
      <c r="H14" s="25">
        <v>0</v>
      </c>
      <c r="I14" s="26">
        <v>0</v>
      </c>
      <c r="J14" s="25">
        <v>0</v>
      </c>
      <c r="K14" s="26">
        <v>0</v>
      </c>
      <c r="L14" s="25">
        <v>0</v>
      </c>
      <c r="M14" s="73">
        <f>SUM(D14:L14)</f>
        <v>0</v>
      </c>
      <c r="N14" s="9"/>
      <c r="Q14" s="11"/>
      <c r="R14" s="11"/>
    </row>
    <row r="15" spans="2:18" x14ac:dyDescent="0.25">
      <c r="B15" s="36" t="s">
        <v>26</v>
      </c>
      <c r="C15" s="33" t="s">
        <v>16</v>
      </c>
      <c r="D15" s="37">
        <f>+D16</f>
        <v>0</v>
      </c>
      <c r="E15" s="38">
        <f>+E16</f>
        <v>381631015.64249998</v>
      </c>
      <c r="F15" s="37">
        <f>+F16</f>
        <v>0</v>
      </c>
      <c r="G15" s="38">
        <f t="shared" ref="G15:K15" si="5">+G16</f>
        <v>557822022.6796</v>
      </c>
      <c r="H15" s="37">
        <f t="shared" si="5"/>
        <v>1210438601.1378999</v>
      </c>
      <c r="I15" s="38">
        <f t="shared" si="5"/>
        <v>3648578027.7746</v>
      </c>
      <c r="J15" s="37">
        <f>J16</f>
        <v>5446949.301</v>
      </c>
      <c r="K15" s="38">
        <f t="shared" si="5"/>
        <v>108876564.41569999</v>
      </c>
      <c r="L15" s="37">
        <f>L16</f>
        <v>160733213.2974</v>
      </c>
      <c r="M15" s="72">
        <f>+M16</f>
        <v>6073526394.2486992</v>
      </c>
      <c r="N15" s="7"/>
      <c r="Q15" s="11"/>
      <c r="R15" s="11"/>
    </row>
    <row r="16" spans="2:18" x14ac:dyDescent="0.25">
      <c r="B16" s="14" t="s">
        <v>22</v>
      </c>
      <c r="C16" s="21" t="s">
        <v>23</v>
      </c>
      <c r="D16" s="25">
        <v>0</v>
      </c>
      <c r="E16" s="27">
        <v>381631015.64249998</v>
      </c>
      <c r="F16" s="25">
        <v>0</v>
      </c>
      <c r="G16" s="27">
        <v>557822022.6796</v>
      </c>
      <c r="H16" s="28">
        <v>1210438601.1378999</v>
      </c>
      <c r="I16" s="27">
        <v>3648578027.7746</v>
      </c>
      <c r="J16" s="28">
        <v>5446949.301</v>
      </c>
      <c r="K16" s="27">
        <v>108876564.41569999</v>
      </c>
      <c r="L16" s="28">
        <v>160733213.2974</v>
      </c>
      <c r="M16" s="71">
        <f>SUM(D16:L16)</f>
        <v>6073526394.2486992</v>
      </c>
      <c r="N16" s="9"/>
      <c r="Q16" s="11"/>
      <c r="R16" s="11"/>
    </row>
    <row r="17" spans="2:18" x14ac:dyDescent="0.25">
      <c r="B17" s="36" t="s">
        <v>32</v>
      </c>
      <c r="C17" s="33" t="s">
        <v>16</v>
      </c>
      <c r="D17" s="37">
        <f>+D18</f>
        <v>0</v>
      </c>
      <c r="E17" s="38">
        <f>+E18</f>
        <v>0</v>
      </c>
      <c r="F17" s="37">
        <f>+F18</f>
        <v>0</v>
      </c>
      <c r="G17" s="38">
        <f t="shared" ref="G17:L17" si="6">+G18</f>
        <v>0</v>
      </c>
      <c r="H17" s="37">
        <f t="shared" si="6"/>
        <v>0</v>
      </c>
      <c r="I17" s="38">
        <f t="shared" si="6"/>
        <v>0</v>
      </c>
      <c r="J17" s="37">
        <f t="shared" si="6"/>
        <v>0</v>
      </c>
      <c r="K17" s="38">
        <f t="shared" si="6"/>
        <v>0</v>
      </c>
      <c r="L17" s="37">
        <f t="shared" si="6"/>
        <v>0</v>
      </c>
      <c r="M17" s="72">
        <f>+M18</f>
        <v>0</v>
      </c>
      <c r="N17" s="7"/>
    </row>
    <row r="18" spans="2:18" x14ac:dyDescent="0.25">
      <c r="B18" s="14" t="s">
        <v>22</v>
      </c>
      <c r="C18" s="21" t="s">
        <v>25</v>
      </c>
      <c r="D18" s="25">
        <v>0</v>
      </c>
      <c r="E18" s="77">
        <v>0</v>
      </c>
      <c r="F18" s="25">
        <v>0</v>
      </c>
      <c r="G18" s="26">
        <v>0</v>
      </c>
      <c r="H18" s="25">
        <v>0</v>
      </c>
      <c r="I18" s="26">
        <v>0</v>
      </c>
      <c r="J18" s="25">
        <v>0</v>
      </c>
      <c r="K18" s="26">
        <v>0</v>
      </c>
      <c r="L18" s="25">
        <v>0</v>
      </c>
      <c r="M18" s="61">
        <f>+SUM(D18:L18)</f>
        <v>0</v>
      </c>
      <c r="N18" s="9"/>
    </row>
    <row r="19" spans="2:18" x14ac:dyDescent="0.25">
      <c r="B19" s="36" t="s">
        <v>28</v>
      </c>
      <c r="C19" s="33" t="s">
        <v>16</v>
      </c>
      <c r="D19" s="37">
        <f>+D20</f>
        <v>0</v>
      </c>
      <c r="E19" s="38">
        <f>+E20</f>
        <v>2926946178.6135998</v>
      </c>
      <c r="F19" s="37">
        <f>+F20</f>
        <v>0</v>
      </c>
      <c r="G19" s="38">
        <f t="shared" ref="G19:L19" si="7">+G20</f>
        <v>70200641.041800007</v>
      </c>
      <c r="H19" s="37">
        <f t="shared" si="7"/>
        <v>0</v>
      </c>
      <c r="I19" s="38">
        <f t="shared" si="7"/>
        <v>0</v>
      </c>
      <c r="J19" s="37">
        <f t="shared" si="7"/>
        <v>11756258.831999999</v>
      </c>
      <c r="K19" s="38">
        <f t="shared" si="7"/>
        <v>0</v>
      </c>
      <c r="L19" s="37">
        <f t="shared" si="7"/>
        <v>0</v>
      </c>
      <c r="M19" s="72">
        <f>+M20</f>
        <v>3008903078.4873996</v>
      </c>
      <c r="N19" s="7"/>
      <c r="R19" s="11"/>
    </row>
    <row r="20" spans="2:18" x14ac:dyDescent="0.25">
      <c r="B20" s="14" t="s">
        <v>22</v>
      </c>
      <c r="C20" s="21" t="s">
        <v>23</v>
      </c>
      <c r="D20" s="25">
        <v>0</v>
      </c>
      <c r="E20" s="27">
        <v>2926946178.6135998</v>
      </c>
      <c r="F20" s="25">
        <v>0</v>
      </c>
      <c r="G20" s="27">
        <v>70200641.041800007</v>
      </c>
      <c r="H20" s="25">
        <v>0</v>
      </c>
      <c r="I20" s="26">
        <v>0</v>
      </c>
      <c r="J20" s="28">
        <v>11756258.831999999</v>
      </c>
      <c r="K20" s="26">
        <v>0</v>
      </c>
      <c r="L20" s="25">
        <v>0</v>
      </c>
      <c r="M20" s="71">
        <f>SUM(D20:L20)</f>
        <v>3008903078.4873996</v>
      </c>
      <c r="N20" s="9"/>
      <c r="O20" s="18"/>
    </row>
    <row r="21" spans="2:18" x14ac:dyDescent="0.25">
      <c r="B21" s="36" t="s">
        <v>67</v>
      </c>
      <c r="C21" s="33" t="s">
        <v>16</v>
      </c>
      <c r="D21" s="37">
        <v>0</v>
      </c>
      <c r="E21" s="38">
        <v>0</v>
      </c>
      <c r="F21" s="37">
        <v>0</v>
      </c>
      <c r="G21" s="38">
        <v>0</v>
      </c>
      <c r="H21" s="37">
        <v>0</v>
      </c>
      <c r="I21" s="38">
        <v>0</v>
      </c>
      <c r="J21" s="37">
        <f>+J22</f>
        <v>2654009.2784000002</v>
      </c>
      <c r="K21" s="38">
        <v>0</v>
      </c>
      <c r="L21" s="37">
        <v>0</v>
      </c>
      <c r="M21" s="72">
        <f>+M22</f>
        <v>2654009.2784000002</v>
      </c>
      <c r="N21" s="7"/>
      <c r="P21" s="18"/>
    </row>
    <row r="22" spans="2:18" x14ac:dyDescent="0.25">
      <c r="B22" s="14" t="s">
        <v>22</v>
      </c>
      <c r="C22" s="21" t="s">
        <v>23</v>
      </c>
      <c r="D22" s="25">
        <v>0</v>
      </c>
      <c r="E22" s="26">
        <v>0</v>
      </c>
      <c r="F22" s="25">
        <v>0</v>
      </c>
      <c r="G22" s="26">
        <v>0</v>
      </c>
      <c r="H22" s="25">
        <v>0</v>
      </c>
      <c r="I22" s="26">
        <v>0</v>
      </c>
      <c r="J22" s="28">
        <v>2654009.2784000002</v>
      </c>
      <c r="K22" s="26">
        <v>0</v>
      </c>
      <c r="L22" s="25">
        <v>0</v>
      </c>
      <c r="M22" s="71">
        <f>+SUM(D22:L22)</f>
        <v>2654009.2784000002</v>
      </c>
      <c r="N22" s="9"/>
    </row>
    <row r="23" spans="2:18" ht="15" hidden="1" customHeight="1" x14ac:dyDescent="0.25">
      <c r="B23" s="16" t="s">
        <v>30</v>
      </c>
      <c r="C23" s="21" t="s">
        <v>16</v>
      </c>
      <c r="D23" s="7"/>
      <c r="E23" s="26"/>
      <c r="F23" s="25"/>
      <c r="G23" s="26"/>
      <c r="H23" s="25"/>
      <c r="I23" s="26"/>
      <c r="J23" s="25"/>
      <c r="K23" s="26"/>
      <c r="L23" s="25"/>
      <c r="M23" s="72">
        <f>+M24</f>
        <v>0</v>
      </c>
      <c r="N23" s="7"/>
      <c r="P23" s="18"/>
    </row>
    <row r="24" spans="2:18" ht="15" hidden="1" customHeight="1" x14ac:dyDescent="0.25">
      <c r="B24" s="14" t="s">
        <v>22</v>
      </c>
      <c r="C24" s="21" t="s">
        <v>23</v>
      </c>
      <c r="D24" s="7"/>
      <c r="E24" s="26"/>
      <c r="F24" s="25"/>
      <c r="G24" s="26"/>
      <c r="H24" s="25"/>
      <c r="I24" s="26"/>
      <c r="J24" s="25"/>
      <c r="K24" s="26"/>
      <c r="L24" s="25"/>
      <c r="M24" s="73"/>
      <c r="N24" s="9"/>
    </row>
    <row r="25" spans="2:18" ht="15" hidden="1" customHeight="1" x14ac:dyDescent="0.25">
      <c r="B25" s="15" t="s">
        <v>31</v>
      </c>
      <c r="C25" s="21" t="s">
        <v>16</v>
      </c>
      <c r="D25" s="7"/>
      <c r="E25" s="26"/>
      <c r="F25" s="25"/>
      <c r="G25" s="26"/>
      <c r="H25" s="25"/>
      <c r="I25" s="26"/>
      <c r="J25" s="25"/>
      <c r="K25" s="26"/>
      <c r="L25" s="25"/>
      <c r="M25" s="72">
        <f>+M26</f>
        <v>0</v>
      </c>
      <c r="N25" s="9"/>
    </row>
    <row r="26" spans="2:18" ht="15" hidden="1" customHeight="1" x14ac:dyDescent="0.25">
      <c r="B26" s="14" t="s">
        <v>22</v>
      </c>
      <c r="C26" s="21" t="s">
        <v>23</v>
      </c>
      <c r="D26" s="7"/>
      <c r="E26" s="26"/>
      <c r="F26" s="25"/>
      <c r="G26" s="26"/>
      <c r="H26" s="25"/>
      <c r="I26" s="26"/>
      <c r="J26" s="25"/>
      <c r="K26" s="26"/>
      <c r="L26" s="25"/>
      <c r="M26" s="71"/>
      <c r="N26" s="9"/>
    </row>
    <row r="27" spans="2:18" ht="15" hidden="1" customHeight="1" x14ac:dyDescent="0.25">
      <c r="B27" s="15" t="s">
        <v>32</v>
      </c>
      <c r="C27" s="21" t="s">
        <v>16</v>
      </c>
      <c r="D27" s="7"/>
      <c r="E27" s="26"/>
      <c r="F27" s="25"/>
      <c r="G27" s="26"/>
      <c r="H27" s="25"/>
      <c r="I27" s="26"/>
      <c r="J27" s="25"/>
      <c r="K27" s="26"/>
      <c r="L27" s="25"/>
      <c r="M27" s="72">
        <f>+M28</f>
        <v>0</v>
      </c>
      <c r="N27" s="7"/>
    </row>
    <row r="28" spans="2:18" ht="15" hidden="1" customHeight="1" x14ac:dyDescent="0.25">
      <c r="B28" s="14" t="s">
        <v>22</v>
      </c>
      <c r="C28" s="21" t="s">
        <v>23</v>
      </c>
      <c r="D28" s="7"/>
      <c r="E28" s="26"/>
      <c r="F28" s="25"/>
      <c r="G28" s="26"/>
      <c r="H28" s="25"/>
      <c r="I28" s="26"/>
      <c r="J28" s="25"/>
      <c r="K28" s="26"/>
      <c r="L28" s="25"/>
      <c r="M28" s="71"/>
      <c r="N28" s="9"/>
    </row>
    <row r="29" spans="2:18" x14ac:dyDescent="0.25">
      <c r="B29" s="6" t="s">
        <v>33</v>
      </c>
      <c r="C29" s="22" t="s">
        <v>16</v>
      </c>
      <c r="D29" s="29">
        <f>+D30+D32+D34</f>
        <v>0</v>
      </c>
      <c r="E29" s="31">
        <f>+E30+E32+E34</f>
        <v>2981283104.4091015</v>
      </c>
      <c r="F29" s="29">
        <f>+F30+F32+F34</f>
        <v>0</v>
      </c>
      <c r="G29" s="31">
        <f t="shared" ref="G29:L29" si="8">+G30+G32+G34</f>
        <v>4319125614.3606005</v>
      </c>
      <c r="H29" s="29">
        <f t="shared" si="8"/>
        <v>2676066709.4430995</v>
      </c>
      <c r="I29" s="31">
        <f t="shared" si="8"/>
        <v>3538508287.6617994</v>
      </c>
      <c r="J29" s="29">
        <f t="shared" si="8"/>
        <v>245156965.28430003</v>
      </c>
      <c r="K29" s="31">
        <f t="shared" si="8"/>
        <v>404125238.79350001</v>
      </c>
      <c r="L29" s="29">
        <f t="shared" si="8"/>
        <v>972590326.23319983</v>
      </c>
      <c r="M29" s="23">
        <f>+M30+M34+M32</f>
        <v>15136856246.1856</v>
      </c>
      <c r="N29" s="8">
        <f>+M29/$M$49</f>
        <v>0.10522733272678804</v>
      </c>
    </row>
    <row r="30" spans="2:18" x14ac:dyDescent="0.25">
      <c r="B30" s="39" t="s">
        <v>34</v>
      </c>
      <c r="C30" s="33" t="s">
        <v>16</v>
      </c>
      <c r="D30" s="37">
        <f>+D31</f>
        <v>0</v>
      </c>
      <c r="E30" s="38">
        <f>+E31</f>
        <v>526722773.89479995</v>
      </c>
      <c r="F30" s="37">
        <f>+F31</f>
        <v>0</v>
      </c>
      <c r="G30" s="38">
        <f t="shared" ref="G30:L30" si="9">+G31</f>
        <v>1157602005.6598001</v>
      </c>
      <c r="H30" s="37">
        <f t="shared" si="9"/>
        <v>530187876.28820002</v>
      </c>
      <c r="I30" s="35">
        <f>+I31</f>
        <v>1409363643.4743001</v>
      </c>
      <c r="J30" s="34">
        <f>+J31</f>
        <v>13820892.0196</v>
      </c>
      <c r="K30" s="35">
        <f t="shared" si="9"/>
        <v>98303036.786600009</v>
      </c>
      <c r="L30" s="37">
        <f t="shared" si="9"/>
        <v>190678404.53839999</v>
      </c>
      <c r="M30" s="72">
        <f>+M31</f>
        <v>3926678632.6617007</v>
      </c>
      <c r="N30" s="7"/>
    </row>
    <row r="31" spans="2:18" x14ac:dyDescent="0.25">
      <c r="B31" s="14" t="s">
        <v>35</v>
      </c>
      <c r="C31" s="21" t="s">
        <v>36</v>
      </c>
      <c r="D31" s="25">
        <v>0</v>
      </c>
      <c r="E31" s="27">
        <v>526722773.89479995</v>
      </c>
      <c r="F31" s="25">
        <v>0</v>
      </c>
      <c r="G31" s="27">
        <v>1157602005.6598001</v>
      </c>
      <c r="H31" s="28">
        <v>530187876.28820002</v>
      </c>
      <c r="I31" s="27">
        <v>1409363643.4743001</v>
      </c>
      <c r="J31" s="28">
        <v>13820892.0196</v>
      </c>
      <c r="K31" s="27">
        <v>98303036.786600009</v>
      </c>
      <c r="L31" s="28">
        <v>190678404.53839999</v>
      </c>
      <c r="M31" s="61">
        <f>SUM(D31:L31)</f>
        <v>3926678632.6617007</v>
      </c>
      <c r="N31" s="9"/>
    </row>
    <row r="32" spans="2:18" x14ac:dyDescent="0.25">
      <c r="B32" s="36" t="s">
        <v>37</v>
      </c>
      <c r="C32" s="33" t="s">
        <v>16</v>
      </c>
      <c r="D32" s="37">
        <f>+D33</f>
        <v>0</v>
      </c>
      <c r="E32" s="38">
        <f>+E33</f>
        <v>2396700916.3676019</v>
      </c>
      <c r="F32" s="37">
        <f>+F33</f>
        <v>0</v>
      </c>
      <c r="G32" s="38">
        <f t="shared" ref="G32:L32" si="10">+G33</f>
        <v>2252210169.6699004</v>
      </c>
      <c r="H32" s="37">
        <f t="shared" si="10"/>
        <v>1407731020.2773993</v>
      </c>
      <c r="I32" s="38">
        <f>+I33</f>
        <v>1871999765.8224993</v>
      </c>
      <c r="J32" s="37">
        <f>+J33</f>
        <v>118674074.43020001</v>
      </c>
      <c r="K32" s="38">
        <f t="shared" si="10"/>
        <v>16583649.431</v>
      </c>
      <c r="L32" s="37">
        <f t="shared" si="10"/>
        <v>490362002.84949988</v>
      </c>
      <c r="M32" s="72">
        <f>+M33</f>
        <v>8554261598.8480997</v>
      </c>
      <c r="N32" s="9"/>
    </row>
    <row r="33" spans="2:16" ht="15" customHeight="1" x14ac:dyDescent="0.25">
      <c r="B33" s="14" t="s">
        <v>35</v>
      </c>
      <c r="C33" s="21" t="s">
        <v>38</v>
      </c>
      <c r="D33" s="25">
        <v>0</v>
      </c>
      <c r="E33" s="27">
        <v>2396700916.3676019</v>
      </c>
      <c r="F33" s="25">
        <v>0</v>
      </c>
      <c r="G33" s="27">
        <v>2252210169.6699004</v>
      </c>
      <c r="H33" s="28">
        <v>1407731020.2773993</v>
      </c>
      <c r="I33" s="27">
        <v>1871999765.8224993</v>
      </c>
      <c r="J33" s="28">
        <v>118674074.43020001</v>
      </c>
      <c r="K33" s="27">
        <v>16583649.431</v>
      </c>
      <c r="L33" s="28">
        <v>490362002.84949988</v>
      </c>
      <c r="M33" s="71">
        <f>SUM(D33:L33)</f>
        <v>8554261598.8480997</v>
      </c>
      <c r="N33" s="9"/>
    </row>
    <row r="34" spans="2:16" x14ac:dyDescent="0.25">
      <c r="B34" s="39" t="s">
        <v>39</v>
      </c>
      <c r="C34" s="33" t="s">
        <v>16</v>
      </c>
      <c r="D34" s="37">
        <f>+D35</f>
        <v>0</v>
      </c>
      <c r="E34" s="38">
        <f>+E35</f>
        <v>57859414.146699995</v>
      </c>
      <c r="F34" s="37">
        <f>+F35</f>
        <v>0</v>
      </c>
      <c r="G34" s="38">
        <f t="shared" ref="G34:L34" si="11">+G35</f>
        <v>909313439.0309</v>
      </c>
      <c r="H34" s="37">
        <f t="shared" si="11"/>
        <v>738147812.87750006</v>
      </c>
      <c r="I34" s="38">
        <f>+I35</f>
        <v>257144878.36500001</v>
      </c>
      <c r="J34" s="37">
        <f>+J35</f>
        <v>112661998.83450001</v>
      </c>
      <c r="K34" s="38">
        <f t="shared" si="11"/>
        <v>289238552.57590002</v>
      </c>
      <c r="L34" s="37">
        <f t="shared" si="11"/>
        <v>291549918.84530002</v>
      </c>
      <c r="M34" s="72">
        <f>+M35</f>
        <v>2655916014.6758003</v>
      </c>
      <c r="N34" s="7"/>
    </row>
    <row r="35" spans="2:16" x14ac:dyDescent="0.25">
      <c r="B35" s="14" t="s">
        <v>35</v>
      </c>
      <c r="C35" s="21" t="s">
        <v>40</v>
      </c>
      <c r="D35" s="25">
        <v>0</v>
      </c>
      <c r="E35" s="27">
        <v>57859414.146699995</v>
      </c>
      <c r="F35" s="25">
        <v>0</v>
      </c>
      <c r="G35" s="27">
        <v>909313439.0309</v>
      </c>
      <c r="H35" s="28">
        <v>738147812.87750006</v>
      </c>
      <c r="I35" s="27">
        <v>257144878.36500001</v>
      </c>
      <c r="J35" s="28">
        <v>112661998.83450001</v>
      </c>
      <c r="K35" s="27">
        <v>289238552.57590002</v>
      </c>
      <c r="L35" s="28">
        <v>291549918.84530002</v>
      </c>
      <c r="M35" s="71">
        <f>SUM(D35:L35)</f>
        <v>2655916014.6758003</v>
      </c>
      <c r="N35" s="9"/>
      <c r="P35" s="12"/>
    </row>
    <row r="36" spans="2:16" x14ac:dyDescent="0.25">
      <c r="B36" s="6" t="s">
        <v>41</v>
      </c>
      <c r="C36" s="22" t="s">
        <v>16</v>
      </c>
      <c r="D36" s="29">
        <f t="shared" ref="D36:E36" si="12">+D37+D39+D41+D45+D47+D43</f>
        <v>0</v>
      </c>
      <c r="E36" s="31">
        <f t="shared" si="12"/>
        <v>4039887824.8999</v>
      </c>
      <c r="F36" s="29">
        <f>+F37+F39+F41+F45+F47+F43</f>
        <v>22974942.010000002</v>
      </c>
      <c r="G36" s="31">
        <f t="shared" ref="G36:L36" si="13">+G37+G39+G41+G45+G47+G43</f>
        <v>8799642820.5571995</v>
      </c>
      <c r="H36" s="29">
        <f t="shared" si="13"/>
        <v>2794936929.2857003</v>
      </c>
      <c r="I36" s="31">
        <f t="shared" si="13"/>
        <v>3250796985.6717005</v>
      </c>
      <c r="J36" s="29">
        <f t="shared" si="13"/>
        <v>0</v>
      </c>
      <c r="K36" s="31">
        <f t="shared" si="13"/>
        <v>0</v>
      </c>
      <c r="L36" s="29">
        <f t="shared" si="13"/>
        <v>488807363.92790002</v>
      </c>
      <c r="M36" s="23">
        <f>+M37+M39+M41+M45+M47+M43</f>
        <v>19397046866.352398</v>
      </c>
      <c r="N36" s="85">
        <f>+M36/$M$49</f>
        <v>0.13484302627483236</v>
      </c>
      <c r="P36" s="12"/>
    </row>
    <row r="37" spans="2:16" ht="17.25" customHeight="1" x14ac:dyDescent="0.25">
      <c r="B37" s="39" t="s">
        <v>42</v>
      </c>
      <c r="C37" s="33" t="s">
        <v>16</v>
      </c>
      <c r="D37" s="34">
        <f>+D38</f>
        <v>0</v>
      </c>
      <c r="E37" s="38">
        <f>+E38</f>
        <v>1889214176.2757001</v>
      </c>
      <c r="F37" s="37">
        <f>+F38</f>
        <v>0</v>
      </c>
      <c r="G37" s="38">
        <f t="shared" ref="G37:L37" si="14">+G38</f>
        <v>3387847211.7800999</v>
      </c>
      <c r="H37" s="37">
        <f t="shared" si="14"/>
        <v>1234682094.9598999</v>
      </c>
      <c r="I37" s="35">
        <f t="shared" si="14"/>
        <v>1888009608.3783002</v>
      </c>
      <c r="J37" s="37">
        <f t="shared" si="14"/>
        <v>0</v>
      </c>
      <c r="K37" s="38">
        <f t="shared" si="14"/>
        <v>0</v>
      </c>
      <c r="L37" s="37">
        <f t="shared" si="14"/>
        <v>309724520.65020001</v>
      </c>
      <c r="M37" s="72">
        <f>+M38</f>
        <v>8709477612.044199</v>
      </c>
      <c r="N37" s="20"/>
    </row>
    <row r="38" spans="2:16" x14ac:dyDescent="0.25">
      <c r="B38" s="14" t="s">
        <v>43</v>
      </c>
      <c r="C38" s="21" t="s">
        <v>44</v>
      </c>
      <c r="D38" s="25">
        <v>0</v>
      </c>
      <c r="E38" s="27">
        <v>1889214176.2757001</v>
      </c>
      <c r="F38" s="25">
        <v>0</v>
      </c>
      <c r="G38" s="27">
        <v>3387847211.7800999</v>
      </c>
      <c r="H38" s="28">
        <v>1234682094.9598999</v>
      </c>
      <c r="I38" s="27">
        <v>1888009608.3783002</v>
      </c>
      <c r="J38" s="25">
        <v>0</v>
      </c>
      <c r="K38" s="26">
        <v>0</v>
      </c>
      <c r="L38" s="28">
        <v>309724520.65020001</v>
      </c>
      <c r="M38" s="71">
        <f>SUM(D38:L38)</f>
        <v>8709477612.044199</v>
      </c>
      <c r="N38" s="9"/>
      <c r="P38" s="12"/>
    </row>
    <row r="39" spans="2:16" x14ac:dyDescent="0.25">
      <c r="B39" s="39" t="s">
        <v>45</v>
      </c>
      <c r="C39" s="33"/>
      <c r="D39" s="37">
        <f>+D40</f>
        <v>0</v>
      </c>
      <c r="E39" s="38">
        <f>+E40</f>
        <v>1477276289.7488999</v>
      </c>
      <c r="F39" s="37">
        <f>+F40</f>
        <v>0</v>
      </c>
      <c r="G39" s="38">
        <f t="shared" ref="G39:L39" si="15">+G40</f>
        <v>1420457970.9125001</v>
      </c>
      <c r="H39" s="37">
        <f t="shared" si="15"/>
        <v>1420457970.9124</v>
      </c>
      <c r="I39" s="38">
        <f t="shared" si="15"/>
        <v>1362787377.2934</v>
      </c>
      <c r="J39" s="37">
        <f t="shared" si="15"/>
        <v>0</v>
      </c>
      <c r="K39" s="38">
        <f t="shared" si="15"/>
        <v>0</v>
      </c>
      <c r="L39" s="37">
        <f t="shared" si="15"/>
        <v>0</v>
      </c>
      <c r="M39" s="72">
        <f>+M40</f>
        <v>5680979608.8671999</v>
      </c>
      <c r="N39" s="9"/>
      <c r="P39" s="12"/>
    </row>
    <row r="40" spans="2:16" x14ac:dyDescent="0.25">
      <c r="B40" s="14" t="s">
        <v>43</v>
      </c>
      <c r="C40" s="21" t="s">
        <v>44</v>
      </c>
      <c r="D40" s="25">
        <v>0</v>
      </c>
      <c r="E40" s="27">
        <v>1477276289.7488999</v>
      </c>
      <c r="F40" s="25">
        <v>0</v>
      </c>
      <c r="G40" s="27">
        <v>1420457970.9125001</v>
      </c>
      <c r="H40" s="28">
        <v>1420457970.9124</v>
      </c>
      <c r="I40" s="27">
        <v>1362787377.2934</v>
      </c>
      <c r="J40" s="25">
        <v>0</v>
      </c>
      <c r="K40" s="26">
        <v>0</v>
      </c>
      <c r="L40" s="25">
        <v>0</v>
      </c>
      <c r="M40" s="71">
        <f>SUM(D40:L40)</f>
        <v>5680979608.8671999</v>
      </c>
      <c r="N40" s="9"/>
      <c r="P40" s="12"/>
    </row>
    <row r="41" spans="2:16" ht="15" customHeight="1" x14ac:dyDescent="0.25">
      <c r="B41" s="39" t="s">
        <v>46</v>
      </c>
      <c r="C41" s="33" t="s">
        <v>16</v>
      </c>
      <c r="D41" s="37">
        <f>+D42</f>
        <v>0</v>
      </c>
      <c r="E41" s="38">
        <f>+E42</f>
        <v>0</v>
      </c>
      <c r="F41" s="37">
        <f>+F42</f>
        <v>0</v>
      </c>
      <c r="G41" s="38">
        <f t="shared" ref="G41:L43" si="16">+G42</f>
        <v>0</v>
      </c>
      <c r="H41" s="37">
        <f t="shared" si="16"/>
        <v>139796863.41339999</v>
      </c>
      <c r="I41" s="38">
        <f t="shared" si="16"/>
        <v>0</v>
      </c>
      <c r="J41" s="37">
        <f t="shared" si="16"/>
        <v>0</v>
      </c>
      <c r="K41" s="38">
        <f t="shared" si="16"/>
        <v>0</v>
      </c>
      <c r="L41" s="37">
        <f t="shared" si="16"/>
        <v>179082843.27770001</v>
      </c>
      <c r="M41" s="72">
        <f>+M42</f>
        <v>318879706.6911</v>
      </c>
      <c r="N41" s="7"/>
    </row>
    <row r="42" spans="2:16" ht="17.25" customHeight="1" x14ac:dyDescent="0.25">
      <c r="B42" s="14" t="s">
        <v>47</v>
      </c>
      <c r="C42" s="21" t="s">
        <v>44</v>
      </c>
      <c r="D42" s="25">
        <v>0</v>
      </c>
      <c r="E42" s="26">
        <v>0</v>
      </c>
      <c r="F42" s="25">
        <v>0</v>
      </c>
      <c r="G42" s="26">
        <v>0</v>
      </c>
      <c r="H42" s="28">
        <v>139796863.41339999</v>
      </c>
      <c r="I42" s="26">
        <v>0</v>
      </c>
      <c r="J42" s="25">
        <v>0</v>
      </c>
      <c r="K42" s="26">
        <v>0</v>
      </c>
      <c r="L42" s="28">
        <v>179082843.27770001</v>
      </c>
      <c r="M42" s="74">
        <f>SUM(D42:L42)</f>
        <v>318879706.6911</v>
      </c>
      <c r="N42" s="9"/>
    </row>
    <row r="43" spans="2:16" ht="15" customHeight="1" x14ac:dyDescent="0.25">
      <c r="B43" s="39" t="s">
        <v>77</v>
      </c>
      <c r="C43" s="33" t="s">
        <v>16</v>
      </c>
      <c r="D43" s="37">
        <f>+D44</f>
        <v>0</v>
      </c>
      <c r="E43" s="38">
        <f>+E44</f>
        <v>0</v>
      </c>
      <c r="F43" s="37">
        <f>+F44</f>
        <v>22974942.010000002</v>
      </c>
      <c r="G43" s="38">
        <f t="shared" si="16"/>
        <v>0</v>
      </c>
      <c r="H43" s="37">
        <f t="shared" si="16"/>
        <v>0</v>
      </c>
      <c r="I43" s="38">
        <f t="shared" si="16"/>
        <v>0</v>
      </c>
      <c r="J43" s="37">
        <f t="shared" si="16"/>
        <v>0</v>
      </c>
      <c r="K43" s="38">
        <f t="shared" si="16"/>
        <v>0</v>
      </c>
      <c r="L43" s="37">
        <f t="shared" si="16"/>
        <v>0</v>
      </c>
      <c r="M43" s="72">
        <f>+M44</f>
        <v>22974942.010000002</v>
      </c>
      <c r="N43" s="7"/>
    </row>
    <row r="44" spans="2:16" ht="17.25" customHeight="1" x14ac:dyDescent="0.25">
      <c r="B44" s="14" t="s">
        <v>47</v>
      </c>
      <c r="C44" s="21" t="s">
        <v>44</v>
      </c>
      <c r="D44" s="25">
        <v>0</v>
      </c>
      <c r="E44" s="26">
        <v>0</v>
      </c>
      <c r="F44" s="28">
        <v>22974942.010000002</v>
      </c>
      <c r="G44" s="26">
        <v>0</v>
      </c>
      <c r="H44" s="25">
        <v>0</v>
      </c>
      <c r="I44" s="26">
        <v>0</v>
      </c>
      <c r="J44" s="25">
        <v>0</v>
      </c>
      <c r="K44" s="26">
        <v>0</v>
      </c>
      <c r="L44" s="25">
        <v>0</v>
      </c>
      <c r="M44" s="74">
        <f>SUM(D44:L44)</f>
        <v>22974942.010000002</v>
      </c>
      <c r="N44" s="9"/>
    </row>
    <row r="45" spans="2:16" ht="15" customHeight="1" x14ac:dyDescent="0.25">
      <c r="B45" s="39" t="s">
        <v>48</v>
      </c>
      <c r="C45" s="33" t="s">
        <v>16</v>
      </c>
      <c r="D45" s="37">
        <f>+D46</f>
        <v>0</v>
      </c>
      <c r="E45" s="38">
        <f>+E46</f>
        <v>0</v>
      </c>
      <c r="F45" s="37">
        <f>+F46</f>
        <v>0</v>
      </c>
      <c r="G45" s="38">
        <f t="shared" ref="G45:L45" si="17">+G46</f>
        <v>1876241265.5980999</v>
      </c>
      <c r="H45" s="37">
        <f t="shared" si="17"/>
        <v>0</v>
      </c>
      <c r="I45" s="38">
        <f t="shared" si="17"/>
        <v>0</v>
      </c>
      <c r="J45" s="37">
        <f t="shared" si="17"/>
        <v>0</v>
      </c>
      <c r="K45" s="38">
        <f t="shared" si="17"/>
        <v>0</v>
      </c>
      <c r="L45" s="37">
        <f t="shared" si="17"/>
        <v>0</v>
      </c>
      <c r="M45" s="72">
        <f>+M46</f>
        <v>1876241265.5980999</v>
      </c>
      <c r="N45" s="7"/>
    </row>
    <row r="46" spans="2:16" ht="17.25" customHeight="1" x14ac:dyDescent="0.25">
      <c r="B46" s="14" t="s">
        <v>47</v>
      </c>
      <c r="C46" s="21" t="s">
        <v>44</v>
      </c>
      <c r="D46" s="25">
        <v>0</v>
      </c>
      <c r="E46" s="26">
        <v>0</v>
      </c>
      <c r="F46" s="25">
        <v>0</v>
      </c>
      <c r="G46" s="27">
        <v>1876241265.5980999</v>
      </c>
      <c r="H46" s="25">
        <v>0</v>
      </c>
      <c r="I46" s="26">
        <v>0</v>
      </c>
      <c r="J46" s="25">
        <v>0</v>
      </c>
      <c r="K46" s="26">
        <v>0</v>
      </c>
      <c r="L46" s="25">
        <v>0</v>
      </c>
      <c r="M46" s="74">
        <f>SUM(D46:L46)</f>
        <v>1876241265.5980999</v>
      </c>
      <c r="N46" s="7"/>
    </row>
    <row r="47" spans="2:16" ht="15" customHeight="1" x14ac:dyDescent="0.25">
      <c r="B47" s="39" t="s">
        <v>49</v>
      </c>
      <c r="C47" s="33" t="s">
        <v>16</v>
      </c>
      <c r="D47" s="37">
        <f>+D48</f>
        <v>0</v>
      </c>
      <c r="E47" s="38">
        <f>+E48</f>
        <v>673397358.87529993</v>
      </c>
      <c r="F47" s="37">
        <f>+F48</f>
        <v>0</v>
      </c>
      <c r="G47" s="38">
        <f t="shared" ref="G47:L47" si="18">+G48</f>
        <v>2115096372.2665</v>
      </c>
      <c r="H47" s="37">
        <f t="shared" si="18"/>
        <v>0</v>
      </c>
      <c r="I47" s="38">
        <f t="shared" si="18"/>
        <v>0</v>
      </c>
      <c r="J47" s="37">
        <f t="shared" si="18"/>
        <v>0</v>
      </c>
      <c r="K47" s="38">
        <f t="shared" si="18"/>
        <v>0</v>
      </c>
      <c r="L47" s="37">
        <f t="shared" si="18"/>
        <v>0</v>
      </c>
      <c r="M47" s="72">
        <f>+M48</f>
        <v>2788493731.1417999</v>
      </c>
      <c r="N47" s="7"/>
    </row>
    <row r="48" spans="2:16" ht="17.25" customHeight="1" x14ac:dyDescent="0.25">
      <c r="B48" s="14" t="s">
        <v>47</v>
      </c>
      <c r="C48" s="68" t="s">
        <v>44</v>
      </c>
      <c r="D48" s="49">
        <v>0</v>
      </c>
      <c r="E48" s="27">
        <v>673397358.87529993</v>
      </c>
      <c r="F48" s="25">
        <v>0</v>
      </c>
      <c r="G48" s="27">
        <v>2115096372.2665</v>
      </c>
      <c r="H48" s="49">
        <v>0</v>
      </c>
      <c r="I48" s="69">
        <v>0</v>
      </c>
      <c r="J48" s="49">
        <v>0</v>
      </c>
      <c r="K48" s="69">
        <v>0</v>
      </c>
      <c r="L48" s="49">
        <v>0</v>
      </c>
      <c r="M48" s="75">
        <f>SUM(D48:L48)</f>
        <v>2788493731.1417999</v>
      </c>
      <c r="N48" s="86"/>
    </row>
    <row r="49" spans="2:14" x14ac:dyDescent="0.25">
      <c r="B49" s="115" t="s">
        <v>50</v>
      </c>
      <c r="C49" s="128"/>
      <c r="D49" s="29">
        <f>+D7+D10+D29+D36</f>
        <v>2928567.6916999999</v>
      </c>
      <c r="E49" s="29">
        <f>+E7+E10+E29+E36</f>
        <v>34715657155.389206</v>
      </c>
      <c r="F49" s="29">
        <f>+F7+F10+F29+F36</f>
        <v>22974942.010000002</v>
      </c>
      <c r="G49" s="31">
        <f t="shared" ref="G49:L49" si="19">+G7+G10+G29+G36</f>
        <v>45519399507.754997</v>
      </c>
      <c r="H49" s="29">
        <f t="shared" si="19"/>
        <v>17620924911.467793</v>
      </c>
      <c r="I49" s="31">
        <f t="shared" si="19"/>
        <v>36740483476.734695</v>
      </c>
      <c r="J49" s="29">
        <f t="shared" si="19"/>
        <v>314077577.51330006</v>
      </c>
      <c r="K49" s="31">
        <f t="shared" si="19"/>
        <v>914346693.13579988</v>
      </c>
      <c r="L49" s="29">
        <f t="shared" si="19"/>
        <v>7998298976.8622971</v>
      </c>
      <c r="M49" s="23">
        <f>+M36+M29+M10+M7</f>
        <v>143849091808.55978</v>
      </c>
      <c r="N49" s="117">
        <f>+M49/M50</f>
        <v>0.20521488904293242</v>
      </c>
    </row>
    <row r="50" spans="2:14" ht="15" customHeight="1" x14ac:dyDescent="0.25">
      <c r="B50" s="115" t="s">
        <v>51</v>
      </c>
      <c r="C50" s="128"/>
      <c r="D50" s="78">
        <v>5748843181.6599998</v>
      </c>
      <c r="E50" s="29">
        <v>144666110002.95001</v>
      </c>
      <c r="F50" s="29">
        <v>2712921323.1700006</v>
      </c>
      <c r="G50" s="29">
        <v>216490233183.70999</v>
      </c>
      <c r="H50" s="29">
        <v>108098994466.95</v>
      </c>
      <c r="I50" s="29">
        <v>133651335729.08</v>
      </c>
      <c r="J50" s="29">
        <v>23508383168.490002</v>
      </c>
      <c r="K50" s="29">
        <v>16751526451.620001</v>
      </c>
      <c r="L50" s="29">
        <v>43396663905.32</v>
      </c>
      <c r="M50" s="29">
        <v>700968104602.12524</v>
      </c>
      <c r="N50" s="118"/>
    </row>
    <row r="51" spans="2:14" ht="15.75" customHeight="1" x14ac:dyDescent="0.25">
      <c r="B51" s="115" t="s">
        <v>52</v>
      </c>
      <c r="C51" s="128"/>
      <c r="D51" s="88">
        <f>+D49/D50</f>
        <v>5.0941860808496864E-4</v>
      </c>
      <c r="E51" s="88">
        <f>+E49/E50</f>
        <v>0.23997090372224211</v>
      </c>
      <c r="F51" s="88">
        <f>+F49/F50</f>
        <v>8.468709289053097E-3</v>
      </c>
      <c r="G51" s="88">
        <f t="shared" ref="G51:L51" si="20">+G49/G50</f>
        <v>0.21026075328362734</v>
      </c>
      <c r="H51" s="88">
        <f t="shared" si="20"/>
        <v>0.16300729713869064</v>
      </c>
      <c r="I51" s="88">
        <f t="shared" si="20"/>
        <v>0.27489798943132193</v>
      </c>
      <c r="J51" s="88">
        <f t="shared" si="20"/>
        <v>1.3360237293319309E-2</v>
      </c>
      <c r="K51" s="88">
        <f t="shared" si="20"/>
        <v>5.4582888059575944E-2</v>
      </c>
      <c r="L51" s="88">
        <f t="shared" si="20"/>
        <v>0.18430677054605998</v>
      </c>
      <c r="M51" s="137" t="s">
        <v>53</v>
      </c>
      <c r="N51" s="138"/>
    </row>
    <row r="52" spans="2:14" ht="15.75" x14ac:dyDescent="0.25">
      <c r="B52" s="139" t="s">
        <v>78</v>
      </c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</row>
    <row r="53" spans="2:14" ht="15" customHeight="1" x14ac:dyDescent="0.25">
      <c r="B53" s="130" t="s">
        <v>79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</row>
    <row r="54" spans="2:14" ht="15.75" x14ac:dyDescent="0.25">
      <c r="B54" s="40" t="s">
        <v>56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</row>
    <row r="55" spans="2:14" x14ac:dyDescent="0.25">
      <c r="B55" s="41"/>
      <c r="C55" s="41"/>
      <c r="D55" s="41"/>
      <c r="E55" s="66"/>
      <c r="F55" s="66"/>
      <c r="G55" s="41"/>
      <c r="H55" s="41"/>
      <c r="I55" s="41"/>
      <c r="J55" s="81"/>
      <c r="K55" s="41"/>
      <c r="L55" s="41"/>
      <c r="M55" s="42"/>
      <c r="N55" s="41"/>
    </row>
    <row r="56" spans="2:14" x14ac:dyDescent="0.25">
      <c r="M56" s="79"/>
    </row>
    <row r="57" spans="2:14" x14ac:dyDescent="0.25">
      <c r="M57" s="80"/>
    </row>
  </sheetData>
  <mergeCells count="22">
    <mergeCell ref="B1:N1"/>
    <mergeCell ref="B2:N2"/>
    <mergeCell ref="B3:N3"/>
    <mergeCell ref="B5:B6"/>
    <mergeCell ref="C5:C6"/>
    <mergeCell ref="E5:E6"/>
    <mergeCell ref="G5:G6"/>
    <mergeCell ref="H5:H6"/>
    <mergeCell ref="I5:I6"/>
    <mergeCell ref="J5:J6"/>
    <mergeCell ref="B51:C51"/>
    <mergeCell ref="M51:N51"/>
    <mergeCell ref="B52:N52"/>
    <mergeCell ref="B53:N53"/>
    <mergeCell ref="F5:F6"/>
    <mergeCell ref="D5:D6"/>
    <mergeCell ref="K5:K6"/>
    <mergeCell ref="L5:L6"/>
    <mergeCell ref="M5:N5"/>
    <mergeCell ref="B49:C49"/>
    <mergeCell ref="N49:N50"/>
    <mergeCell ref="B50:C50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57"/>
  <sheetViews>
    <sheetView showGridLines="0" topLeftCell="B1" zoomScaleNormal="100" workbookViewId="0">
      <pane xSplit="2" ySplit="4" topLeftCell="D20" activePane="bottomRight" state="frozen"/>
      <selection pane="topRight" activeCell="D1" sqref="D1"/>
      <selection pane="bottomLeft" activeCell="B5" sqref="B5"/>
      <selection pane="bottomRight" activeCell="B47" sqref="B47"/>
    </sheetView>
  </sheetViews>
  <sheetFormatPr baseColWidth="10" defaultColWidth="11.42578125" defaultRowHeight="15" x14ac:dyDescent="0.25"/>
  <cols>
    <col min="1" max="1" width="11.42578125" style="10"/>
    <col min="2" max="2" width="58.140625" style="10" customWidth="1"/>
    <col min="3" max="4" width="16.28515625" style="10" customWidth="1"/>
    <col min="5" max="5" width="18.28515625" style="10" bestFit="1" customWidth="1"/>
    <col min="6" max="6" width="18.28515625" style="10" customWidth="1"/>
    <col min="7" max="7" width="17.85546875" style="10" bestFit="1" customWidth="1"/>
    <col min="8" max="8" width="18.28515625" style="10" bestFit="1" customWidth="1"/>
    <col min="9" max="9" width="17.85546875" style="10" bestFit="1" customWidth="1"/>
    <col min="10" max="10" width="18.28515625" style="10" customWidth="1"/>
    <col min="11" max="11" width="18" style="10" customWidth="1"/>
    <col min="12" max="12" width="17.28515625" style="10" customWidth="1"/>
    <col min="13" max="13" width="21.28515625" style="10" customWidth="1"/>
    <col min="14" max="14" width="13.140625" style="10" customWidth="1"/>
    <col min="15" max="15" width="17.85546875" style="10" bestFit="1" customWidth="1"/>
    <col min="16" max="16" width="45" style="10" bestFit="1" customWidth="1"/>
    <col min="17" max="17" width="21.42578125" style="10" customWidth="1"/>
    <col min="18" max="18" width="17.85546875" style="10" bestFit="1" customWidth="1"/>
    <col min="19" max="16384" width="11.42578125" style="10"/>
  </cols>
  <sheetData>
    <row r="1" spans="2:18" x14ac:dyDescent="0.25"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2:18" x14ac:dyDescent="0.25">
      <c r="B2" s="119" t="s">
        <v>80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2:18" x14ac:dyDescent="0.25">
      <c r="B3" s="119" t="s">
        <v>2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2: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8" x14ac:dyDescent="0.25">
      <c r="B5" s="120" t="s">
        <v>3</v>
      </c>
      <c r="C5" s="121" t="s">
        <v>4</v>
      </c>
      <c r="D5" s="124" t="s">
        <v>75</v>
      </c>
      <c r="E5" s="124" t="s">
        <v>5</v>
      </c>
      <c r="F5" s="124" t="s">
        <v>76</v>
      </c>
      <c r="G5" s="133" t="s">
        <v>6</v>
      </c>
      <c r="H5" s="124" t="s">
        <v>7</v>
      </c>
      <c r="I5" s="135" t="s">
        <v>8</v>
      </c>
      <c r="J5" s="124" t="s">
        <v>9</v>
      </c>
      <c r="K5" s="124" t="s">
        <v>10</v>
      </c>
      <c r="L5" s="124" t="s">
        <v>11</v>
      </c>
      <c r="M5" s="122" t="s">
        <v>12</v>
      </c>
      <c r="N5" s="123"/>
    </row>
    <row r="6" spans="2:18" ht="33" customHeight="1" x14ac:dyDescent="0.25">
      <c r="B6" s="120"/>
      <c r="C6" s="121"/>
      <c r="D6" s="125"/>
      <c r="E6" s="125"/>
      <c r="F6" s="125"/>
      <c r="G6" s="134"/>
      <c r="H6" s="125"/>
      <c r="I6" s="136"/>
      <c r="J6" s="125"/>
      <c r="K6" s="125"/>
      <c r="L6" s="125"/>
      <c r="M6" s="24" t="s">
        <v>13</v>
      </c>
      <c r="N6" s="87" t="s">
        <v>14</v>
      </c>
    </row>
    <row r="7" spans="2:18" x14ac:dyDescent="0.25">
      <c r="B7" s="13" t="s">
        <v>15</v>
      </c>
      <c r="C7" s="22" t="s">
        <v>16</v>
      </c>
      <c r="D7" s="29">
        <f t="shared" ref="D7:L8" si="0">+D8</f>
        <v>2937149.85</v>
      </c>
      <c r="E7" s="31">
        <f t="shared" si="0"/>
        <v>25187730874.373215</v>
      </c>
      <c r="F7" s="29">
        <f t="shared" si="0"/>
        <v>31211279.499499999</v>
      </c>
      <c r="G7" s="30">
        <f t="shared" si="0"/>
        <v>35010399704.278633</v>
      </c>
      <c r="H7" s="29">
        <f t="shared" si="0"/>
        <v>13780308241.433405</v>
      </c>
      <c r="I7" s="30">
        <f t="shared" si="0"/>
        <v>26824251305.11631</v>
      </c>
      <c r="J7" s="29">
        <f t="shared" si="0"/>
        <v>1160611719.3724</v>
      </c>
      <c r="K7" s="30">
        <f t="shared" si="0"/>
        <v>1115982303.2788999</v>
      </c>
      <c r="L7" s="29">
        <f t="shared" si="0"/>
        <v>6389301754.7784004</v>
      </c>
      <c r="M7" s="5">
        <f>SUM(D7:L7)</f>
        <v>109502734331.98076</v>
      </c>
      <c r="N7" s="8">
        <f>+M7/$M$49</f>
        <v>0.71661278938634909</v>
      </c>
      <c r="Q7" s="11"/>
      <c r="R7" s="11"/>
    </row>
    <row r="8" spans="2:18" x14ac:dyDescent="0.25">
      <c r="B8" s="32" t="s">
        <v>17</v>
      </c>
      <c r="C8" s="67" t="s">
        <v>16</v>
      </c>
      <c r="D8" s="34">
        <f t="shared" si="0"/>
        <v>2937149.85</v>
      </c>
      <c r="E8" s="35">
        <f t="shared" si="0"/>
        <v>25187730874.373215</v>
      </c>
      <c r="F8" s="34">
        <f t="shared" si="0"/>
        <v>31211279.499499999</v>
      </c>
      <c r="G8" s="35">
        <f t="shared" si="0"/>
        <v>35010399704.278633</v>
      </c>
      <c r="H8" s="34">
        <f t="shared" si="0"/>
        <v>13780308241.433405</v>
      </c>
      <c r="I8" s="35">
        <f t="shared" si="0"/>
        <v>26824251305.11631</v>
      </c>
      <c r="J8" s="34">
        <f t="shared" si="0"/>
        <v>1160611719.3724</v>
      </c>
      <c r="K8" s="35">
        <f t="shared" si="0"/>
        <v>1115982303.2788999</v>
      </c>
      <c r="L8" s="34">
        <f t="shared" si="0"/>
        <v>6389301754.7784004</v>
      </c>
      <c r="M8" s="70">
        <f>+M9</f>
        <v>109502734331.98076</v>
      </c>
      <c r="N8" s="9"/>
      <c r="Q8" s="11"/>
      <c r="R8" s="11"/>
    </row>
    <row r="9" spans="2:18" x14ac:dyDescent="0.25">
      <c r="B9" s="15" t="s">
        <v>18</v>
      </c>
      <c r="C9" s="21" t="s">
        <v>19</v>
      </c>
      <c r="D9" s="28">
        <v>2937149.85</v>
      </c>
      <c r="E9" s="27">
        <v>25187730874.373215</v>
      </c>
      <c r="F9" s="25">
        <v>31211279.499499999</v>
      </c>
      <c r="G9" s="27">
        <v>35010399704.278633</v>
      </c>
      <c r="H9" s="28">
        <v>13780308241.433405</v>
      </c>
      <c r="I9" s="27">
        <v>26824251305.11631</v>
      </c>
      <c r="J9" s="28">
        <v>1160611719.3724</v>
      </c>
      <c r="K9" s="27">
        <v>1115982303.2788999</v>
      </c>
      <c r="L9" s="28">
        <v>6389301754.7784004</v>
      </c>
      <c r="M9" s="61">
        <f>SUM(D9:L9)</f>
        <v>109502734331.98076</v>
      </c>
      <c r="N9" s="7"/>
      <c r="Q9" s="11"/>
      <c r="R9" s="11"/>
    </row>
    <row r="10" spans="2:18" x14ac:dyDescent="0.25">
      <c r="B10" s="6" t="s">
        <v>20</v>
      </c>
      <c r="C10" s="22" t="s">
        <v>16</v>
      </c>
      <c r="D10" s="29">
        <f t="shared" ref="D10:L10" si="1">+D11+D13+D15+D17+D19+D21</f>
        <v>0</v>
      </c>
      <c r="E10" s="31">
        <f t="shared" si="1"/>
        <v>442634468.50480002</v>
      </c>
      <c r="F10" s="29">
        <f t="shared" si="1"/>
        <v>0</v>
      </c>
      <c r="G10" s="31">
        <f t="shared" si="1"/>
        <v>1059978328.3326001</v>
      </c>
      <c r="H10" s="29">
        <f t="shared" si="1"/>
        <v>1787186242.4980998</v>
      </c>
      <c r="I10" s="31">
        <f t="shared" si="1"/>
        <v>3813711036.7729001</v>
      </c>
      <c r="J10" s="29">
        <f t="shared" si="1"/>
        <v>12372908.914799999</v>
      </c>
      <c r="K10" s="31">
        <f t="shared" si="1"/>
        <v>255728285.38869998</v>
      </c>
      <c r="L10" s="29">
        <f t="shared" si="1"/>
        <v>169607947.93200001</v>
      </c>
      <c r="M10" s="23">
        <f>SUM(D10:L10)</f>
        <v>7541219218.3438997</v>
      </c>
      <c r="N10" s="8">
        <f>+M10/$M$49</f>
        <v>4.9351590829207849E-2</v>
      </c>
      <c r="O10" s="57"/>
      <c r="P10" s="18"/>
      <c r="Q10" s="11"/>
      <c r="R10" s="11"/>
    </row>
    <row r="11" spans="2:18" s="58" customFormat="1" x14ac:dyDescent="0.25">
      <c r="B11" s="36" t="s">
        <v>21</v>
      </c>
      <c r="C11" s="33" t="s">
        <v>16</v>
      </c>
      <c r="D11" s="37">
        <f>+D12</f>
        <v>0</v>
      </c>
      <c r="E11" s="38">
        <f>+E12</f>
        <v>0</v>
      </c>
      <c r="F11" s="37">
        <f>+F12</f>
        <v>0</v>
      </c>
      <c r="G11" s="38">
        <f t="shared" ref="G11:L11" si="2">+G12</f>
        <v>0</v>
      </c>
      <c r="H11" s="37">
        <f t="shared" si="2"/>
        <v>0</v>
      </c>
      <c r="I11" s="35">
        <f t="shared" si="2"/>
        <v>166636370.4357</v>
      </c>
      <c r="J11" s="34">
        <f t="shared" si="2"/>
        <v>0</v>
      </c>
      <c r="K11" s="35">
        <f t="shared" si="2"/>
        <v>0</v>
      </c>
      <c r="L11" s="37">
        <f t="shared" si="2"/>
        <v>0</v>
      </c>
      <c r="M11" s="72">
        <f>+M12</f>
        <v>166636370.4357</v>
      </c>
      <c r="N11" s="9"/>
      <c r="Q11" s="59"/>
      <c r="R11" s="59"/>
    </row>
    <row r="12" spans="2:18" x14ac:dyDescent="0.25">
      <c r="B12" s="14" t="s">
        <v>22</v>
      </c>
      <c r="C12" s="21" t="s">
        <v>23</v>
      </c>
      <c r="D12" s="25">
        <v>0</v>
      </c>
      <c r="E12" s="26">
        <v>0</v>
      </c>
      <c r="F12" s="25">
        <v>0</v>
      </c>
      <c r="G12" s="26">
        <v>0</v>
      </c>
      <c r="H12" s="25">
        <v>0</v>
      </c>
      <c r="I12" s="27">
        <v>166636370.4357</v>
      </c>
      <c r="J12" s="25">
        <v>0</v>
      </c>
      <c r="K12" s="26">
        <v>0</v>
      </c>
      <c r="L12" s="25">
        <v>0</v>
      </c>
      <c r="M12" s="61">
        <f>SUM(D12:L12)</f>
        <v>166636370.4357</v>
      </c>
      <c r="N12" s="9"/>
      <c r="Q12" s="11"/>
      <c r="R12" s="11"/>
    </row>
    <row r="13" spans="2:18" x14ac:dyDescent="0.25">
      <c r="B13" s="36" t="s">
        <v>24</v>
      </c>
      <c r="C13" s="33" t="s">
        <v>16</v>
      </c>
      <c r="D13" s="37">
        <f>+D14</f>
        <v>0</v>
      </c>
      <c r="E13" s="38">
        <f>+E14</f>
        <v>0</v>
      </c>
      <c r="F13" s="37">
        <f>+F14</f>
        <v>0</v>
      </c>
      <c r="G13" s="38">
        <f>+G14</f>
        <v>24308482.372400001</v>
      </c>
      <c r="H13" s="37">
        <f t="shared" ref="H13:L13" si="3">+H14</f>
        <v>0</v>
      </c>
      <c r="I13" s="38">
        <f t="shared" si="3"/>
        <v>0</v>
      </c>
      <c r="J13" s="37">
        <f t="shared" si="3"/>
        <v>0</v>
      </c>
      <c r="K13" s="38">
        <f t="shared" si="3"/>
        <v>168707252.79449999</v>
      </c>
      <c r="L13" s="37">
        <f t="shared" si="3"/>
        <v>0</v>
      </c>
      <c r="M13" s="72">
        <f>+M14</f>
        <v>193015735.16689998</v>
      </c>
      <c r="N13" s="9"/>
      <c r="Q13" s="11"/>
      <c r="R13" s="11"/>
    </row>
    <row r="14" spans="2:18" x14ac:dyDescent="0.25">
      <c r="B14" s="14" t="s">
        <v>22</v>
      </c>
      <c r="C14" s="21" t="s">
        <v>25</v>
      </c>
      <c r="D14" s="25">
        <v>0</v>
      </c>
      <c r="E14" s="26">
        <v>0</v>
      </c>
      <c r="F14" s="25">
        <v>0</v>
      </c>
      <c r="G14" s="61">
        <v>24308482.372400001</v>
      </c>
      <c r="H14" s="25">
        <v>0</v>
      </c>
      <c r="I14" s="26">
        <v>0</v>
      </c>
      <c r="J14" s="25">
        <v>0</v>
      </c>
      <c r="K14" s="26">
        <v>168707252.79449999</v>
      </c>
      <c r="L14" s="25">
        <v>0</v>
      </c>
      <c r="M14" s="73">
        <f>SUM(D14:L14)</f>
        <v>193015735.16689998</v>
      </c>
      <c r="N14" s="9"/>
      <c r="Q14" s="11"/>
      <c r="R14" s="11"/>
    </row>
    <row r="15" spans="2:18" x14ac:dyDescent="0.25">
      <c r="B15" s="36" t="s">
        <v>26</v>
      </c>
      <c r="C15" s="33" t="s">
        <v>16</v>
      </c>
      <c r="D15" s="37">
        <f>+D16</f>
        <v>0</v>
      </c>
      <c r="E15" s="38">
        <f>+E16</f>
        <v>421686853.07840002</v>
      </c>
      <c r="F15" s="37">
        <f>+F16</f>
        <v>0</v>
      </c>
      <c r="G15" s="38">
        <f t="shared" ref="G15:K15" si="4">+G16</f>
        <v>942217629.84660006</v>
      </c>
      <c r="H15" s="37">
        <f t="shared" si="4"/>
        <v>1787186242.4980998</v>
      </c>
      <c r="I15" s="38">
        <f t="shared" si="4"/>
        <v>3647074666.3372002</v>
      </c>
      <c r="J15" s="37">
        <f>J16</f>
        <v>932889.85620000004</v>
      </c>
      <c r="K15" s="38">
        <f t="shared" si="4"/>
        <v>87021032.594199985</v>
      </c>
      <c r="L15" s="37">
        <f>L16</f>
        <v>169607947.93200001</v>
      </c>
      <c r="M15" s="72">
        <f>+M16</f>
        <v>7055727262.1427002</v>
      </c>
      <c r="N15" s="7"/>
      <c r="Q15" s="11"/>
      <c r="R15" s="11"/>
    </row>
    <row r="16" spans="2:18" x14ac:dyDescent="0.25">
      <c r="B16" s="14" t="s">
        <v>22</v>
      </c>
      <c r="C16" s="21" t="s">
        <v>23</v>
      </c>
      <c r="D16" s="25">
        <v>0</v>
      </c>
      <c r="E16" s="27">
        <v>421686853.07840002</v>
      </c>
      <c r="F16" s="25">
        <v>0</v>
      </c>
      <c r="G16" s="27">
        <v>942217629.84660006</v>
      </c>
      <c r="H16" s="28">
        <v>1787186242.4980998</v>
      </c>
      <c r="I16" s="27">
        <v>3647074666.3372002</v>
      </c>
      <c r="J16" s="28">
        <v>932889.85620000004</v>
      </c>
      <c r="K16" s="27">
        <v>87021032.594199985</v>
      </c>
      <c r="L16" s="28">
        <v>169607947.93200001</v>
      </c>
      <c r="M16" s="71">
        <f>SUM(D16:L16)</f>
        <v>7055727262.1427002</v>
      </c>
      <c r="N16" s="9"/>
      <c r="Q16" s="11"/>
      <c r="R16" s="11"/>
    </row>
    <row r="17" spans="2:18" x14ac:dyDescent="0.25">
      <c r="B17" s="36" t="s">
        <v>32</v>
      </c>
      <c r="C17" s="33" t="s">
        <v>16</v>
      </c>
      <c r="D17" s="37">
        <f>+D18</f>
        <v>0</v>
      </c>
      <c r="E17" s="38">
        <f>+E18</f>
        <v>0</v>
      </c>
      <c r="F17" s="37">
        <f>+F18</f>
        <v>0</v>
      </c>
      <c r="G17" s="38">
        <f t="shared" ref="G17:L17" si="5">+G18</f>
        <v>0</v>
      </c>
      <c r="H17" s="37">
        <f t="shared" si="5"/>
        <v>0</v>
      </c>
      <c r="I17" s="38">
        <f t="shared" si="5"/>
        <v>0</v>
      </c>
      <c r="J17" s="37">
        <f t="shared" si="5"/>
        <v>0</v>
      </c>
      <c r="K17" s="38">
        <f t="shared" si="5"/>
        <v>0</v>
      </c>
      <c r="L17" s="37">
        <f t="shared" si="5"/>
        <v>0</v>
      </c>
      <c r="M17" s="72">
        <f>+M18</f>
        <v>0</v>
      </c>
      <c r="N17" s="7"/>
    </row>
    <row r="18" spans="2:18" x14ac:dyDescent="0.25">
      <c r="B18" s="14" t="s">
        <v>22</v>
      </c>
      <c r="C18" s="21" t="s">
        <v>25</v>
      </c>
      <c r="D18" s="25">
        <v>0</v>
      </c>
      <c r="E18" s="77">
        <v>0</v>
      </c>
      <c r="F18" s="25">
        <v>0</v>
      </c>
      <c r="G18" s="26">
        <v>0</v>
      </c>
      <c r="H18" s="25">
        <v>0</v>
      </c>
      <c r="I18" s="26">
        <v>0</v>
      </c>
      <c r="J18" s="25">
        <v>0</v>
      </c>
      <c r="K18" s="26">
        <v>0</v>
      </c>
      <c r="L18" s="25">
        <v>0</v>
      </c>
      <c r="M18" s="61">
        <f>+SUM(D18:L18)</f>
        <v>0</v>
      </c>
      <c r="N18" s="9"/>
    </row>
    <row r="19" spans="2:18" x14ac:dyDescent="0.25">
      <c r="B19" s="36" t="s">
        <v>28</v>
      </c>
      <c r="C19" s="33" t="s">
        <v>16</v>
      </c>
      <c r="D19" s="37">
        <f>+D20</f>
        <v>0</v>
      </c>
      <c r="E19" s="38">
        <f>+E20</f>
        <v>20947615.426399998</v>
      </c>
      <c r="F19" s="37">
        <f>+F20</f>
        <v>0</v>
      </c>
      <c r="G19" s="38">
        <f t="shared" ref="G19:L19" si="6">+G20</f>
        <v>93452216.113600001</v>
      </c>
      <c r="H19" s="37">
        <f t="shared" si="6"/>
        <v>0</v>
      </c>
      <c r="I19" s="38">
        <f t="shared" si="6"/>
        <v>0</v>
      </c>
      <c r="J19" s="37">
        <f t="shared" si="6"/>
        <v>8782417.8684</v>
      </c>
      <c r="K19" s="38">
        <f t="shared" si="6"/>
        <v>0</v>
      </c>
      <c r="L19" s="37">
        <f t="shared" si="6"/>
        <v>0</v>
      </c>
      <c r="M19" s="72">
        <f>+M20</f>
        <v>123182249.4084</v>
      </c>
      <c r="N19" s="7"/>
      <c r="R19" s="11"/>
    </row>
    <row r="20" spans="2:18" x14ac:dyDescent="0.25">
      <c r="B20" s="14" t="s">
        <v>22</v>
      </c>
      <c r="C20" s="21" t="s">
        <v>23</v>
      </c>
      <c r="D20" s="25">
        <v>0</v>
      </c>
      <c r="E20" s="27">
        <v>20947615.426399998</v>
      </c>
      <c r="F20" s="25">
        <v>0</v>
      </c>
      <c r="G20" s="27">
        <v>93452216.113600001</v>
      </c>
      <c r="H20" s="25">
        <v>0</v>
      </c>
      <c r="I20" s="26">
        <v>0</v>
      </c>
      <c r="J20" s="28">
        <v>8782417.8684</v>
      </c>
      <c r="K20" s="26">
        <v>0</v>
      </c>
      <c r="L20" s="25">
        <v>0</v>
      </c>
      <c r="M20" s="71">
        <f>SUM(D20:L20)</f>
        <v>123182249.4084</v>
      </c>
      <c r="N20" s="9"/>
      <c r="O20" s="18"/>
    </row>
    <row r="21" spans="2:18" x14ac:dyDescent="0.25">
      <c r="B21" s="36" t="s">
        <v>67</v>
      </c>
      <c r="C21" s="33" t="s">
        <v>16</v>
      </c>
      <c r="D21" s="37">
        <v>0</v>
      </c>
      <c r="E21" s="38">
        <v>0</v>
      </c>
      <c r="F21" s="37">
        <v>0</v>
      </c>
      <c r="G21" s="38">
        <v>0</v>
      </c>
      <c r="H21" s="37">
        <v>0</v>
      </c>
      <c r="I21" s="38">
        <v>0</v>
      </c>
      <c r="J21" s="37">
        <f>+J22</f>
        <v>2657601.1902000001</v>
      </c>
      <c r="K21" s="38">
        <v>0</v>
      </c>
      <c r="L21" s="37">
        <v>0</v>
      </c>
      <c r="M21" s="72">
        <f>+M22</f>
        <v>2657601.1902000001</v>
      </c>
      <c r="N21" s="7"/>
      <c r="P21" s="18"/>
    </row>
    <row r="22" spans="2:18" x14ac:dyDescent="0.25">
      <c r="B22" s="14" t="s">
        <v>22</v>
      </c>
      <c r="C22" s="21" t="s">
        <v>23</v>
      </c>
      <c r="D22" s="25">
        <v>0</v>
      </c>
      <c r="E22" s="26">
        <v>0</v>
      </c>
      <c r="F22" s="25">
        <v>0</v>
      </c>
      <c r="G22" s="26">
        <v>0</v>
      </c>
      <c r="H22" s="25">
        <v>0</v>
      </c>
      <c r="I22" s="26">
        <v>0</v>
      </c>
      <c r="J22" s="28">
        <v>2657601.1902000001</v>
      </c>
      <c r="K22" s="26">
        <v>0</v>
      </c>
      <c r="L22" s="25">
        <v>0</v>
      </c>
      <c r="M22" s="71">
        <f>+SUM(D22:L22)</f>
        <v>2657601.1902000001</v>
      </c>
      <c r="N22" s="9"/>
    </row>
    <row r="23" spans="2:18" ht="15" hidden="1" customHeight="1" x14ac:dyDescent="0.25">
      <c r="B23" s="16" t="s">
        <v>30</v>
      </c>
      <c r="C23" s="21" t="s">
        <v>16</v>
      </c>
      <c r="D23" s="7"/>
      <c r="E23" s="26"/>
      <c r="F23" s="25"/>
      <c r="G23" s="26"/>
      <c r="H23" s="25"/>
      <c r="I23" s="26"/>
      <c r="J23" s="25"/>
      <c r="K23" s="26"/>
      <c r="L23" s="25"/>
      <c r="M23" s="72">
        <f>+M24</f>
        <v>0</v>
      </c>
      <c r="N23" s="7"/>
      <c r="P23" s="18"/>
    </row>
    <row r="24" spans="2:18" ht="15" hidden="1" customHeight="1" x14ac:dyDescent="0.25">
      <c r="B24" s="14" t="s">
        <v>22</v>
      </c>
      <c r="C24" s="21" t="s">
        <v>23</v>
      </c>
      <c r="D24" s="7"/>
      <c r="E24" s="26"/>
      <c r="F24" s="25"/>
      <c r="G24" s="26"/>
      <c r="H24" s="25"/>
      <c r="I24" s="26"/>
      <c r="J24" s="25"/>
      <c r="K24" s="26"/>
      <c r="L24" s="25"/>
      <c r="M24" s="73"/>
      <c r="N24" s="9"/>
    </row>
    <row r="25" spans="2:18" ht="15" hidden="1" customHeight="1" x14ac:dyDescent="0.25">
      <c r="B25" s="15" t="s">
        <v>31</v>
      </c>
      <c r="C25" s="21" t="s">
        <v>16</v>
      </c>
      <c r="D25" s="7"/>
      <c r="E25" s="26"/>
      <c r="F25" s="25"/>
      <c r="G25" s="26"/>
      <c r="H25" s="25"/>
      <c r="I25" s="26"/>
      <c r="J25" s="25"/>
      <c r="K25" s="26"/>
      <c r="L25" s="25"/>
      <c r="M25" s="72">
        <f>+M26</f>
        <v>0</v>
      </c>
      <c r="N25" s="9"/>
    </row>
    <row r="26" spans="2:18" ht="15" hidden="1" customHeight="1" x14ac:dyDescent="0.25">
      <c r="B26" s="14" t="s">
        <v>22</v>
      </c>
      <c r="C26" s="21" t="s">
        <v>23</v>
      </c>
      <c r="D26" s="7"/>
      <c r="E26" s="26"/>
      <c r="F26" s="25"/>
      <c r="G26" s="26"/>
      <c r="H26" s="25"/>
      <c r="I26" s="26"/>
      <c r="J26" s="25"/>
      <c r="K26" s="26"/>
      <c r="L26" s="25"/>
      <c r="M26" s="71"/>
      <c r="N26" s="9"/>
    </row>
    <row r="27" spans="2:18" ht="15" hidden="1" customHeight="1" x14ac:dyDescent="0.25">
      <c r="B27" s="15" t="s">
        <v>32</v>
      </c>
      <c r="C27" s="21" t="s">
        <v>16</v>
      </c>
      <c r="D27" s="7"/>
      <c r="E27" s="26"/>
      <c r="F27" s="25"/>
      <c r="G27" s="26"/>
      <c r="H27" s="25"/>
      <c r="I27" s="26"/>
      <c r="J27" s="25"/>
      <c r="K27" s="26"/>
      <c r="L27" s="25"/>
      <c r="M27" s="72">
        <f>+M28</f>
        <v>0</v>
      </c>
      <c r="N27" s="7"/>
    </row>
    <row r="28" spans="2:18" ht="15" hidden="1" customHeight="1" x14ac:dyDescent="0.25">
      <c r="B28" s="14" t="s">
        <v>22</v>
      </c>
      <c r="C28" s="21" t="s">
        <v>23</v>
      </c>
      <c r="D28" s="7"/>
      <c r="E28" s="26"/>
      <c r="F28" s="25"/>
      <c r="G28" s="26"/>
      <c r="H28" s="25"/>
      <c r="I28" s="26"/>
      <c r="J28" s="25"/>
      <c r="K28" s="26"/>
      <c r="L28" s="25"/>
      <c r="M28" s="71"/>
      <c r="N28" s="9"/>
    </row>
    <row r="29" spans="2:18" x14ac:dyDescent="0.25">
      <c r="B29" s="6" t="s">
        <v>33</v>
      </c>
      <c r="C29" s="22" t="s">
        <v>16</v>
      </c>
      <c r="D29" s="29">
        <f>+D30+D32+D34</f>
        <v>0</v>
      </c>
      <c r="E29" s="31">
        <f>+E30+E32+E34</f>
        <v>3268599351.6050982</v>
      </c>
      <c r="F29" s="29">
        <f>+F30+F32+F34</f>
        <v>0</v>
      </c>
      <c r="G29" s="31">
        <f t="shared" ref="G29:L29" si="7">+G30+G32+G34</f>
        <v>4455684603.2216997</v>
      </c>
      <c r="H29" s="29">
        <f t="shared" si="7"/>
        <v>3086448080.6855011</v>
      </c>
      <c r="I29" s="31">
        <f t="shared" si="7"/>
        <v>3549408145.4017997</v>
      </c>
      <c r="J29" s="29">
        <f t="shared" si="7"/>
        <v>323444560.4892</v>
      </c>
      <c r="K29" s="31">
        <f t="shared" si="7"/>
        <v>507778024.22899997</v>
      </c>
      <c r="L29" s="29">
        <f t="shared" si="7"/>
        <v>1075671189.4861</v>
      </c>
      <c r="M29" s="23">
        <f>+M30+M34+M32</f>
        <v>16267033955.118399</v>
      </c>
      <c r="N29" s="8">
        <f>+M29/$M$49</f>
        <v>0.1064554656898218</v>
      </c>
    </row>
    <row r="30" spans="2:18" x14ac:dyDescent="0.25">
      <c r="B30" s="39" t="s">
        <v>34</v>
      </c>
      <c r="C30" s="33" t="s">
        <v>16</v>
      </c>
      <c r="D30" s="37">
        <f>+D31</f>
        <v>0</v>
      </c>
      <c r="E30" s="38">
        <f>+E31</f>
        <v>526249210.6509999</v>
      </c>
      <c r="F30" s="37">
        <f>+F31</f>
        <v>0</v>
      </c>
      <c r="G30" s="38">
        <f t="shared" ref="G30:L30" si="8">+G31</f>
        <v>1157937199.9209995</v>
      </c>
      <c r="H30" s="37">
        <f t="shared" si="8"/>
        <v>529694645.81830001</v>
      </c>
      <c r="I30" s="35">
        <f>+I31</f>
        <v>1409369217.5511999</v>
      </c>
      <c r="J30" s="34">
        <f>+J31</f>
        <v>13858121.8135</v>
      </c>
      <c r="K30" s="35">
        <f t="shared" si="8"/>
        <v>98511378.132200003</v>
      </c>
      <c r="L30" s="37">
        <f t="shared" si="8"/>
        <v>190773640.7929</v>
      </c>
      <c r="M30" s="72">
        <f>+M31</f>
        <v>3926393414.6800995</v>
      </c>
      <c r="N30" s="7"/>
    </row>
    <row r="31" spans="2:18" x14ac:dyDescent="0.25">
      <c r="B31" s="14" t="s">
        <v>35</v>
      </c>
      <c r="C31" s="21" t="s">
        <v>36</v>
      </c>
      <c r="D31" s="25">
        <v>0</v>
      </c>
      <c r="E31" s="27">
        <v>526249210.6509999</v>
      </c>
      <c r="F31" s="25">
        <v>0</v>
      </c>
      <c r="G31" s="27">
        <v>1157937199.9209995</v>
      </c>
      <c r="H31" s="28">
        <v>529694645.81830001</v>
      </c>
      <c r="I31" s="27">
        <v>1409369217.5511999</v>
      </c>
      <c r="J31" s="28">
        <v>13858121.8135</v>
      </c>
      <c r="K31" s="27">
        <v>98511378.132200003</v>
      </c>
      <c r="L31" s="28">
        <v>190773640.7929</v>
      </c>
      <c r="M31" s="61">
        <f>SUM(D31:L31)</f>
        <v>3926393414.6800995</v>
      </c>
      <c r="N31" s="9"/>
    </row>
    <row r="32" spans="2:18" x14ac:dyDescent="0.25">
      <c r="B32" s="36" t="s">
        <v>37</v>
      </c>
      <c r="C32" s="33" t="s">
        <v>16</v>
      </c>
      <c r="D32" s="37">
        <f>+D33</f>
        <v>0</v>
      </c>
      <c r="E32" s="38">
        <f>+E33</f>
        <v>2657699432.8410983</v>
      </c>
      <c r="F32" s="37">
        <f>+F33</f>
        <v>0</v>
      </c>
      <c r="G32" s="38">
        <f t="shared" ref="G32:L32" si="9">+G33</f>
        <v>2237148212.6175003</v>
      </c>
      <c r="H32" s="37">
        <f t="shared" si="9"/>
        <v>1400583040.2631006</v>
      </c>
      <c r="I32" s="38">
        <f>+I33</f>
        <v>1867420297.5598998</v>
      </c>
      <c r="J32" s="37">
        <f>+J33</f>
        <v>119070935.81039999</v>
      </c>
      <c r="K32" s="38">
        <f t="shared" si="9"/>
        <v>16639111.395099999</v>
      </c>
      <c r="L32" s="37">
        <f t="shared" si="9"/>
        <v>490206772.59030002</v>
      </c>
      <c r="M32" s="72">
        <f>+M33</f>
        <v>8788767803.0773983</v>
      </c>
      <c r="N32" s="9"/>
    </row>
    <row r="33" spans="2:16" ht="15" customHeight="1" x14ac:dyDescent="0.25">
      <c r="B33" s="14" t="s">
        <v>35</v>
      </c>
      <c r="C33" s="21" t="s">
        <v>38</v>
      </c>
      <c r="D33" s="25">
        <v>0</v>
      </c>
      <c r="E33" s="27">
        <v>2657699432.8410983</v>
      </c>
      <c r="F33" s="25">
        <v>0</v>
      </c>
      <c r="G33" s="27">
        <v>2237148212.6175003</v>
      </c>
      <c r="H33" s="28">
        <v>1400583040.2631006</v>
      </c>
      <c r="I33" s="27">
        <v>1867420297.5598998</v>
      </c>
      <c r="J33" s="28">
        <v>119070935.81039999</v>
      </c>
      <c r="K33" s="27">
        <v>16639111.395099999</v>
      </c>
      <c r="L33" s="28">
        <v>490206772.59030002</v>
      </c>
      <c r="M33" s="71">
        <f>SUM(D33:L33)</f>
        <v>8788767803.0773983</v>
      </c>
      <c r="N33" s="9"/>
    </row>
    <row r="34" spans="2:16" x14ac:dyDescent="0.25">
      <c r="B34" s="39" t="s">
        <v>39</v>
      </c>
      <c r="C34" s="33" t="s">
        <v>16</v>
      </c>
      <c r="D34" s="37">
        <f>+D35</f>
        <v>0</v>
      </c>
      <c r="E34" s="38">
        <f>+E35</f>
        <v>84650708.112999991</v>
      </c>
      <c r="F34" s="37">
        <f>+F35</f>
        <v>0</v>
      </c>
      <c r="G34" s="38">
        <f t="shared" ref="G34:L34" si="10">+G35</f>
        <v>1060599190.6832</v>
      </c>
      <c r="H34" s="37">
        <f t="shared" si="10"/>
        <v>1156170394.6041002</v>
      </c>
      <c r="I34" s="38">
        <f>+I35</f>
        <v>272618630.29070002</v>
      </c>
      <c r="J34" s="37">
        <f>+J35</f>
        <v>190515502.8653</v>
      </c>
      <c r="K34" s="38">
        <f t="shared" si="10"/>
        <v>392627534.70169997</v>
      </c>
      <c r="L34" s="37">
        <f t="shared" si="10"/>
        <v>394690776.10289997</v>
      </c>
      <c r="M34" s="72">
        <f>+M35</f>
        <v>3551872737.3609004</v>
      </c>
      <c r="N34" s="7"/>
    </row>
    <row r="35" spans="2:16" x14ac:dyDescent="0.25">
      <c r="B35" s="14" t="s">
        <v>35</v>
      </c>
      <c r="C35" s="21" t="s">
        <v>40</v>
      </c>
      <c r="D35" s="25">
        <v>0</v>
      </c>
      <c r="E35" s="27">
        <v>84650708.112999991</v>
      </c>
      <c r="F35" s="25">
        <v>0</v>
      </c>
      <c r="G35" s="27">
        <v>1060599190.6832</v>
      </c>
      <c r="H35" s="28">
        <v>1156170394.6041002</v>
      </c>
      <c r="I35" s="27">
        <v>272618630.29070002</v>
      </c>
      <c r="J35" s="28">
        <v>190515502.8653</v>
      </c>
      <c r="K35" s="27">
        <v>392627534.70169997</v>
      </c>
      <c r="L35" s="28">
        <v>394690776.10289997</v>
      </c>
      <c r="M35" s="71">
        <f>SUM(D35:L35)</f>
        <v>3551872737.3609004</v>
      </c>
      <c r="N35" s="9"/>
      <c r="P35" s="12"/>
    </row>
    <row r="36" spans="2:16" x14ac:dyDescent="0.25">
      <c r="B36" s="6" t="s">
        <v>41</v>
      </c>
      <c r="C36" s="22" t="s">
        <v>16</v>
      </c>
      <c r="D36" s="29">
        <f t="shared" ref="D36:E36" si="11">+D37+D39+D41+D45+D47+D43</f>
        <v>0</v>
      </c>
      <c r="E36" s="31">
        <f t="shared" si="11"/>
        <v>4105520328.2936001</v>
      </c>
      <c r="F36" s="29">
        <f>+F37+F39+F41+F45+F47+F43</f>
        <v>30322067.2498</v>
      </c>
      <c r="G36" s="31">
        <f t="shared" ref="G36:L36" si="12">+G37+G39+G41+G45+G47+G43</f>
        <v>8820730344.1325989</v>
      </c>
      <c r="H36" s="29">
        <f t="shared" si="12"/>
        <v>2795493121.4298</v>
      </c>
      <c r="I36" s="31">
        <f t="shared" si="12"/>
        <v>3252720876.1869001</v>
      </c>
      <c r="J36" s="29">
        <f t="shared" si="12"/>
        <v>0</v>
      </c>
      <c r="K36" s="31">
        <f t="shared" si="12"/>
        <v>0</v>
      </c>
      <c r="L36" s="29">
        <f t="shared" si="12"/>
        <v>490226367.09189999</v>
      </c>
      <c r="M36" s="23">
        <f>+M37+M39+M41+M45+M47+M43</f>
        <v>19495013104.384602</v>
      </c>
      <c r="N36" s="85">
        <f>+M36/$M$49</f>
        <v>0.12758015409462126</v>
      </c>
      <c r="P36" s="12"/>
    </row>
    <row r="37" spans="2:16" ht="17.25" customHeight="1" x14ac:dyDescent="0.25">
      <c r="B37" s="39" t="s">
        <v>42</v>
      </c>
      <c r="C37" s="33" t="s">
        <v>16</v>
      </c>
      <c r="D37" s="34">
        <f>+D38</f>
        <v>0</v>
      </c>
      <c r="E37" s="38">
        <f>+E38</f>
        <v>1894168404.5585001</v>
      </c>
      <c r="F37" s="37">
        <f>+F38</f>
        <v>0</v>
      </c>
      <c r="G37" s="38">
        <f t="shared" ref="G37:L37" si="13">+G38</f>
        <v>3396731418.0731001</v>
      </c>
      <c r="H37" s="37">
        <f t="shared" si="13"/>
        <v>1237919894.5865998</v>
      </c>
      <c r="I37" s="35">
        <f t="shared" si="13"/>
        <v>1892960677.8318999</v>
      </c>
      <c r="J37" s="37">
        <f t="shared" si="13"/>
        <v>0</v>
      </c>
      <c r="K37" s="38">
        <f t="shared" si="13"/>
        <v>0</v>
      </c>
      <c r="L37" s="37">
        <f t="shared" si="13"/>
        <v>310536734.53219998</v>
      </c>
      <c r="M37" s="72">
        <f>+M38</f>
        <v>8732317129.5823002</v>
      </c>
      <c r="N37" s="20"/>
    </row>
    <row r="38" spans="2:16" x14ac:dyDescent="0.25">
      <c r="B38" s="14" t="s">
        <v>43</v>
      </c>
      <c r="C38" s="21" t="s">
        <v>44</v>
      </c>
      <c r="D38" s="25">
        <v>0</v>
      </c>
      <c r="E38" s="27">
        <v>1894168404.5585001</v>
      </c>
      <c r="F38" s="25">
        <v>0</v>
      </c>
      <c r="G38" s="27">
        <v>3396731418.0731001</v>
      </c>
      <c r="H38" s="28">
        <v>1237919894.5865998</v>
      </c>
      <c r="I38" s="27">
        <v>1892960677.8318999</v>
      </c>
      <c r="J38" s="25">
        <v>0</v>
      </c>
      <c r="K38" s="26">
        <v>0</v>
      </c>
      <c r="L38" s="28">
        <v>310536734.53219998</v>
      </c>
      <c r="M38" s="71">
        <f>SUM(D38:L38)</f>
        <v>8732317129.5823002</v>
      </c>
      <c r="N38" s="9"/>
      <c r="P38" s="12"/>
    </row>
    <row r="39" spans="2:16" x14ac:dyDescent="0.25">
      <c r="B39" s="39" t="s">
        <v>45</v>
      </c>
      <c r="C39" s="33"/>
      <c r="D39" s="37">
        <f>+D40</f>
        <v>0</v>
      </c>
      <c r="E39" s="38">
        <f>+E40</f>
        <v>1473994794.9646997</v>
      </c>
      <c r="F39" s="37">
        <f>+F40</f>
        <v>0</v>
      </c>
      <c r="G39" s="38">
        <f t="shared" ref="G39:L39" si="14">+G40</f>
        <v>1417302687.4661</v>
      </c>
      <c r="H39" s="37">
        <f t="shared" si="14"/>
        <v>1417302687.4661</v>
      </c>
      <c r="I39" s="38">
        <f t="shared" si="14"/>
        <v>1359760198.355</v>
      </c>
      <c r="J39" s="37">
        <f t="shared" si="14"/>
        <v>0</v>
      </c>
      <c r="K39" s="38">
        <f t="shared" si="14"/>
        <v>0</v>
      </c>
      <c r="L39" s="37">
        <f t="shared" si="14"/>
        <v>0</v>
      </c>
      <c r="M39" s="72">
        <f>+M40</f>
        <v>5668360368.2518997</v>
      </c>
      <c r="N39" s="9"/>
      <c r="P39" s="12"/>
    </row>
    <row r="40" spans="2:16" x14ac:dyDescent="0.25">
      <c r="B40" s="14" t="s">
        <v>43</v>
      </c>
      <c r="C40" s="21" t="s">
        <v>44</v>
      </c>
      <c r="D40" s="25">
        <v>0</v>
      </c>
      <c r="E40" s="27">
        <v>1473994794.9646997</v>
      </c>
      <c r="F40" s="25">
        <v>0</v>
      </c>
      <c r="G40" s="27">
        <v>1417302687.4661</v>
      </c>
      <c r="H40" s="28">
        <v>1417302687.4661</v>
      </c>
      <c r="I40" s="27">
        <v>1359760198.355</v>
      </c>
      <c r="J40" s="25">
        <v>0</v>
      </c>
      <c r="K40" s="26">
        <v>0</v>
      </c>
      <c r="L40" s="25">
        <v>0</v>
      </c>
      <c r="M40" s="71">
        <f>SUM(D40:L40)</f>
        <v>5668360368.2518997</v>
      </c>
      <c r="N40" s="9"/>
      <c r="P40" s="12"/>
    </row>
    <row r="41" spans="2:16" ht="15" customHeight="1" x14ac:dyDescent="0.25">
      <c r="B41" s="39" t="s">
        <v>46</v>
      </c>
      <c r="C41" s="33" t="s">
        <v>16</v>
      </c>
      <c r="D41" s="37">
        <f>+D42</f>
        <v>0</v>
      </c>
      <c r="E41" s="38">
        <f>+E42</f>
        <v>0</v>
      </c>
      <c r="F41" s="37">
        <f>+F42</f>
        <v>0</v>
      </c>
      <c r="G41" s="38">
        <f t="shared" ref="G41:L43" si="15">+G42</f>
        <v>0</v>
      </c>
      <c r="H41" s="37">
        <f t="shared" si="15"/>
        <v>140270539.37709999</v>
      </c>
      <c r="I41" s="38">
        <f t="shared" si="15"/>
        <v>0</v>
      </c>
      <c r="J41" s="37">
        <f t="shared" si="15"/>
        <v>0</v>
      </c>
      <c r="K41" s="38">
        <f t="shared" si="15"/>
        <v>0</v>
      </c>
      <c r="L41" s="37">
        <f t="shared" si="15"/>
        <v>179689632.55970001</v>
      </c>
      <c r="M41" s="72">
        <f>+M42</f>
        <v>319960171.9368</v>
      </c>
      <c r="N41" s="7"/>
    </row>
    <row r="42" spans="2:16" ht="17.25" customHeight="1" x14ac:dyDescent="0.25">
      <c r="B42" s="14" t="s">
        <v>47</v>
      </c>
      <c r="C42" s="21" t="s">
        <v>44</v>
      </c>
      <c r="D42" s="25">
        <v>0</v>
      </c>
      <c r="E42" s="26">
        <v>0</v>
      </c>
      <c r="F42" s="25">
        <v>0</v>
      </c>
      <c r="G42" s="26">
        <v>0</v>
      </c>
      <c r="H42" s="28">
        <v>140270539.37709999</v>
      </c>
      <c r="I42" s="26">
        <v>0</v>
      </c>
      <c r="J42" s="25">
        <v>0</v>
      </c>
      <c r="K42" s="26">
        <v>0</v>
      </c>
      <c r="L42" s="28">
        <v>179689632.55970001</v>
      </c>
      <c r="M42" s="74">
        <f>SUM(D42:L42)</f>
        <v>319960171.9368</v>
      </c>
      <c r="N42" s="9"/>
    </row>
    <row r="43" spans="2:16" ht="15" customHeight="1" x14ac:dyDescent="0.25">
      <c r="B43" s="39" t="s">
        <v>77</v>
      </c>
      <c r="C43" s="33" t="s">
        <v>16</v>
      </c>
      <c r="D43" s="37">
        <f>+D44</f>
        <v>0</v>
      </c>
      <c r="E43" s="38">
        <f>+E44</f>
        <v>0</v>
      </c>
      <c r="F43" s="37">
        <f>+F44</f>
        <v>30322067.2498</v>
      </c>
      <c r="G43" s="38">
        <f t="shared" si="15"/>
        <v>0</v>
      </c>
      <c r="H43" s="37">
        <f t="shared" si="15"/>
        <v>0</v>
      </c>
      <c r="I43" s="38">
        <f t="shared" si="15"/>
        <v>0</v>
      </c>
      <c r="J43" s="37">
        <f t="shared" si="15"/>
        <v>0</v>
      </c>
      <c r="K43" s="38">
        <f t="shared" si="15"/>
        <v>0</v>
      </c>
      <c r="L43" s="37">
        <f t="shared" si="15"/>
        <v>0</v>
      </c>
      <c r="M43" s="72">
        <f>+M44</f>
        <v>30322067.2498</v>
      </c>
      <c r="N43" s="7"/>
    </row>
    <row r="44" spans="2:16" ht="17.25" customHeight="1" x14ac:dyDescent="0.25">
      <c r="B44" s="14" t="s">
        <v>47</v>
      </c>
      <c r="C44" s="21" t="s">
        <v>44</v>
      </c>
      <c r="D44" s="25">
        <v>0</v>
      </c>
      <c r="E44" s="26">
        <v>0</v>
      </c>
      <c r="F44" s="28">
        <v>30322067.2498</v>
      </c>
      <c r="G44" s="26">
        <v>0</v>
      </c>
      <c r="H44" s="25">
        <v>0</v>
      </c>
      <c r="I44" s="26">
        <v>0</v>
      </c>
      <c r="J44" s="25">
        <v>0</v>
      </c>
      <c r="K44" s="26">
        <v>0</v>
      </c>
      <c r="L44" s="28">
        <v>0</v>
      </c>
      <c r="M44" s="74">
        <f>SUM(D44:L44)</f>
        <v>30322067.2498</v>
      </c>
      <c r="N44" s="9"/>
    </row>
    <row r="45" spans="2:16" ht="15" customHeight="1" x14ac:dyDescent="0.25">
      <c r="B45" s="39" t="s">
        <v>48</v>
      </c>
      <c r="C45" s="33" t="s">
        <v>16</v>
      </c>
      <c r="D45" s="37">
        <f>+D46</f>
        <v>0</v>
      </c>
      <c r="E45" s="38">
        <f>+E46</f>
        <v>0</v>
      </c>
      <c r="F45" s="37">
        <f>+F46</f>
        <v>0</v>
      </c>
      <c r="G45" s="38">
        <f t="shared" ref="G45:L45" si="16">+G46</f>
        <v>1881479934.1717999</v>
      </c>
      <c r="H45" s="37">
        <f t="shared" si="16"/>
        <v>0</v>
      </c>
      <c r="I45" s="38">
        <f t="shared" si="16"/>
        <v>0</v>
      </c>
      <c r="J45" s="37">
        <f t="shared" si="16"/>
        <v>0</v>
      </c>
      <c r="K45" s="38">
        <f t="shared" si="16"/>
        <v>0</v>
      </c>
      <c r="L45" s="37">
        <f t="shared" si="16"/>
        <v>0</v>
      </c>
      <c r="M45" s="72">
        <f>+M46</f>
        <v>1881479934.1717999</v>
      </c>
      <c r="N45" s="7"/>
    </row>
    <row r="46" spans="2:16" ht="17.25" customHeight="1" x14ac:dyDescent="0.25">
      <c r="B46" s="14" t="s">
        <v>47</v>
      </c>
      <c r="C46" s="21" t="s">
        <v>44</v>
      </c>
      <c r="D46" s="25">
        <v>0</v>
      </c>
      <c r="E46" s="26">
        <v>0</v>
      </c>
      <c r="F46" s="25">
        <v>0</v>
      </c>
      <c r="G46" s="27">
        <v>1881479934.1717999</v>
      </c>
      <c r="H46" s="25">
        <v>0</v>
      </c>
      <c r="I46" s="26">
        <v>0</v>
      </c>
      <c r="J46" s="25">
        <v>0</v>
      </c>
      <c r="K46" s="26">
        <v>0</v>
      </c>
      <c r="L46" s="25">
        <v>0</v>
      </c>
      <c r="M46" s="74">
        <f>SUM(D46:L46)</f>
        <v>1881479934.1717999</v>
      </c>
      <c r="N46" s="7"/>
    </row>
    <row r="47" spans="2:16" ht="15" customHeight="1" x14ac:dyDescent="0.25">
      <c r="B47" s="39" t="s">
        <v>49</v>
      </c>
      <c r="C47" s="33" t="s">
        <v>16</v>
      </c>
      <c r="D47" s="37">
        <f>+D48</f>
        <v>0</v>
      </c>
      <c r="E47" s="38">
        <f>+E48</f>
        <v>737357128.77040005</v>
      </c>
      <c r="F47" s="37">
        <f>+F48</f>
        <v>0</v>
      </c>
      <c r="G47" s="38">
        <f t="shared" ref="G47:L47" si="17">+G48</f>
        <v>2125216304.4216001</v>
      </c>
      <c r="H47" s="37">
        <f t="shared" si="17"/>
        <v>0</v>
      </c>
      <c r="I47" s="38">
        <f t="shared" si="17"/>
        <v>0</v>
      </c>
      <c r="J47" s="37">
        <f t="shared" si="17"/>
        <v>0</v>
      </c>
      <c r="K47" s="38">
        <f t="shared" si="17"/>
        <v>0</v>
      </c>
      <c r="L47" s="37">
        <f t="shared" si="17"/>
        <v>0</v>
      </c>
      <c r="M47" s="72">
        <f>+M48</f>
        <v>2862573433.1920004</v>
      </c>
      <c r="N47" s="7"/>
    </row>
    <row r="48" spans="2:16" ht="17.25" customHeight="1" x14ac:dyDescent="0.25">
      <c r="B48" s="14" t="s">
        <v>47</v>
      </c>
      <c r="C48" s="68" t="s">
        <v>44</v>
      </c>
      <c r="D48" s="49">
        <v>0</v>
      </c>
      <c r="E48" s="27">
        <v>737357128.77040005</v>
      </c>
      <c r="F48" s="49">
        <v>0</v>
      </c>
      <c r="G48" s="27">
        <v>2125216304.4216001</v>
      </c>
      <c r="H48" s="49">
        <v>0</v>
      </c>
      <c r="I48" s="69">
        <v>0</v>
      </c>
      <c r="J48" s="49">
        <v>0</v>
      </c>
      <c r="K48" s="69">
        <v>0</v>
      </c>
      <c r="L48" s="49">
        <v>0</v>
      </c>
      <c r="M48" s="75">
        <f>SUM(D48:L48)</f>
        <v>2862573433.1920004</v>
      </c>
      <c r="N48" s="86"/>
    </row>
    <row r="49" spans="2:14" x14ac:dyDescent="0.25">
      <c r="B49" s="115" t="s">
        <v>50</v>
      </c>
      <c r="C49" s="128"/>
      <c r="D49" s="29">
        <f>+D7+D10+D29+D36</f>
        <v>2937149.85</v>
      </c>
      <c r="E49" s="29">
        <f>+E7+E10+E29+E36</f>
        <v>33004485022.776711</v>
      </c>
      <c r="F49" s="29">
        <f>+F7+F10+F29+F36</f>
        <v>61533346.749300003</v>
      </c>
      <c r="G49" s="31">
        <f t="shared" ref="G49:L49" si="18">+G7+G10+G29+G36</f>
        <v>49346792979.965538</v>
      </c>
      <c r="H49" s="29">
        <f t="shared" si="18"/>
        <v>21449435686.046806</v>
      </c>
      <c r="I49" s="31">
        <f t="shared" si="18"/>
        <v>37440091363.477905</v>
      </c>
      <c r="J49" s="29">
        <f t="shared" si="18"/>
        <v>1496429188.7764001</v>
      </c>
      <c r="K49" s="31">
        <f t="shared" si="18"/>
        <v>1879488612.8965998</v>
      </c>
      <c r="L49" s="29">
        <f t="shared" si="18"/>
        <v>8124807259.2884007</v>
      </c>
      <c r="M49" s="23">
        <f>+M36+M29+M10+M7</f>
        <v>152806000609.82767</v>
      </c>
      <c r="N49" s="117">
        <f>+M49/M50</f>
        <v>0.21575334322249023</v>
      </c>
    </row>
    <row r="50" spans="2:14" ht="15" customHeight="1" x14ac:dyDescent="0.25">
      <c r="B50" s="115" t="s">
        <v>51</v>
      </c>
      <c r="C50" s="128"/>
      <c r="D50" s="78">
        <v>5998180134.6599998</v>
      </c>
      <c r="E50" s="29">
        <v>146418075553.17001</v>
      </c>
      <c r="F50" s="29">
        <v>2799957271.8710999</v>
      </c>
      <c r="G50" s="29">
        <v>218517349459.76999</v>
      </c>
      <c r="H50" s="29">
        <v>109256604790.85001</v>
      </c>
      <c r="I50" s="29">
        <v>134859830433.77</v>
      </c>
      <c r="J50" s="29">
        <v>23597782862.114399</v>
      </c>
      <c r="K50" s="29">
        <v>16830764852.700001</v>
      </c>
      <c r="L50" s="29">
        <v>43921496176.470001</v>
      </c>
      <c r="M50" s="29">
        <v>708243952689.29993</v>
      </c>
      <c r="N50" s="118"/>
    </row>
    <row r="51" spans="2:14" ht="15.75" customHeight="1" x14ac:dyDescent="0.25">
      <c r="B51" s="115" t="s">
        <v>52</v>
      </c>
      <c r="C51" s="128"/>
      <c r="D51" s="88">
        <f>+D49/D50</f>
        <v>4.8967349830458026E-4</v>
      </c>
      <c r="E51" s="88">
        <f>+E49/E50</f>
        <v>0.22541264046863885</v>
      </c>
      <c r="F51" s="88">
        <f>+F49/F50</f>
        <v>2.1976530630476269E-2</v>
      </c>
      <c r="G51" s="88">
        <f t="shared" ref="G51:L51" si="19">+G49/G50</f>
        <v>0.22582551500813669</v>
      </c>
      <c r="H51" s="88">
        <f t="shared" si="19"/>
        <v>0.19632163865157146</v>
      </c>
      <c r="I51" s="88">
        <f t="shared" si="19"/>
        <v>0.27762226337563745</v>
      </c>
      <c r="J51" s="88">
        <f t="shared" si="19"/>
        <v>6.3413973995789102E-2</v>
      </c>
      <c r="K51" s="88">
        <f t="shared" si="19"/>
        <v>0.11166982780316673</v>
      </c>
      <c r="L51" s="88">
        <f t="shared" si="19"/>
        <v>0.1849847561349946</v>
      </c>
      <c r="M51" s="137" t="s">
        <v>53</v>
      </c>
      <c r="N51" s="138"/>
    </row>
    <row r="52" spans="2:14" ht="15.75" x14ac:dyDescent="0.25">
      <c r="B52" s="139" t="s">
        <v>81</v>
      </c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</row>
    <row r="53" spans="2:14" ht="15" customHeight="1" x14ac:dyDescent="0.25">
      <c r="B53" s="130" t="s">
        <v>82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</row>
    <row r="54" spans="2:14" ht="15.75" x14ac:dyDescent="0.25">
      <c r="B54" s="40" t="s">
        <v>56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</row>
    <row r="55" spans="2:14" x14ac:dyDescent="0.25">
      <c r="B55" s="41"/>
      <c r="C55" s="41"/>
      <c r="D55" s="41"/>
      <c r="E55" s="66"/>
      <c r="F55" s="66"/>
      <c r="G55" s="41"/>
      <c r="H55" s="41"/>
      <c r="I55" s="41"/>
      <c r="J55" s="81"/>
      <c r="K55" s="41"/>
      <c r="L55" s="41"/>
      <c r="M55" s="42"/>
      <c r="N55" s="41"/>
    </row>
    <row r="56" spans="2:14" x14ac:dyDescent="0.25">
      <c r="M56" s="79"/>
    </row>
    <row r="57" spans="2:14" x14ac:dyDescent="0.25">
      <c r="M57" s="80"/>
    </row>
  </sheetData>
  <mergeCells count="22">
    <mergeCell ref="B1:N1"/>
    <mergeCell ref="B2:N2"/>
    <mergeCell ref="B3:N3"/>
    <mergeCell ref="B5:B6"/>
    <mergeCell ref="C5:C6"/>
    <mergeCell ref="D5:D6"/>
    <mergeCell ref="E5:E6"/>
    <mergeCell ref="F5:F6"/>
    <mergeCell ref="G5:G6"/>
    <mergeCell ref="H5:H6"/>
    <mergeCell ref="B51:C51"/>
    <mergeCell ref="M51:N51"/>
    <mergeCell ref="B52:N52"/>
    <mergeCell ref="B53:N53"/>
    <mergeCell ref="I5:I6"/>
    <mergeCell ref="J5:J6"/>
    <mergeCell ref="K5:K6"/>
    <mergeCell ref="L5:L6"/>
    <mergeCell ref="M5:N5"/>
    <mergeCell ref="B49:C49"/>
    <mergeCell ref="N49:N50"/>
    <mergeCell ref="B50:C50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7" ma:contentTypeDescription="Crear nuevo documento." ma:contentTypeScope="" ma:versionID="a516bec4670321183b143bbda4ddb767">
  <xsd:schema xmlns:xsd="http://www.w3.org/2001/XMLSchema" xmlns:xs="http://www.w3.org/2001/XMLSchema" xmlns:p="http://schemas.microsoft.com/office/2006/metadata/properties" xmlns:ns2="3d356bbc-c7e3-4705-a35e-a22d7fa248ea" targetNamespace="http://schemas.microsoft.com/office/2006/metadata/properties" ma:root="true" ma:fieldsID="3c4e604bddbf3ec1c38a737d85566936" ns2:_="">
    <xsd:import namespace="3d356bbc-c7e3-4705-a35e-a22d7fa248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E6ADB2-1CC0-4B07-9910-38BACF308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EED82F-A6AD-4DD5-AEEF-C0BE4EED37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D7246D-9B35-42B5-B0CA-C72B92050A7C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3d356bbc-c7e3-4705-a35e-a22d7fa248ea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 2020</vt:lpstr>
      <vt:lpstr>Febrero 2020</vt:lpstr>
      <vt:lpstr>Marzo 2020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'Abril 2020'!Área_de_impresión</vt:lpstr>
      <vt:lpstr>'Agosto 2020'!Área_de_impresión</vt:lpstr>
      <vt:lpstr>'Diciembre 2020'!Área_de_impresión</vt:lpstr>
      <vt:lpstr>'Enero 2020'!Área_de_impresión</vt:lpstr>
      <vt:lpstr>'Febrero 2020'!Área_de_impresión</vt:lpstr>
      <vt:lpstr>'Julio 2020'!Área_de_impresión</vt:lpstr>
      <vt:lpstr>'Junio 2020'!Área_de_impresión</vt:lpstr>
      <vt:lpstr>'Marzo 2020'!Área_de_impresión</vt:lpstr>
      <vt:lpstr>'Mayo 2020'!Área_de_impresión</vt:lpstr>
      <vt:lpstr>'Noviembre 2020'!Área_de_impresión</vt:lpstr>
      <vt:lpstr>'Octubre 2020'!Área_de_impresión</vt:lpstr>
      <vt:lpstr>'Septiembre 2020'!Área_de_impresión</vt:lpstr>
    </vt:vector>
  </TitlesOfParts>
  <Manager/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Fernandez Brea</dc:creator>
  <cp:keywords/>
  <dc:description/>
  <cp:lastModifiedBy>Arianny Perez</cp:lastModifiedBy>
  <cp:revision/>
  <dcterms:created xsi:type="dcterms:W3CDTF">2016-07-11T15:42:24Z</dcterms:created>
  <dcterms:modified xsi:type="dcterms:W3CDTF">2021-02-22T14:37:47Z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</Properties>
</file>