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65" yWindow="300" windowWidth="18225" windowHeight="11955" activeTab="11"/>
  </bookViews>
  <sheets>
    <sheet name="Enero" sheetId="19" r:id="rId1"/>
    <sheet name="Febrero" sheetId="20" r:id="rId2"/>
    <sheet name="Marzo" sheetId="21" r:id="rId3"/>
    <sheet name="Abril" sheetId="22" r:id="rId4"/>
    <sheet name="Mayo" sheetId="23" r:id="rId5"/>
    <sheet name="Junio" sheetId="24" r:id="rId6"/>
    <sheet name="Julio" sheetId="25" r:id="rId7"/>
    <sheet name="Agosto" sheetId="26" r:id="rId8"/>
    <sheet name="Septiembre" sheetId="27" r:id="rId9"/>
    <sheet name="Octubre" sheetId="28" r:id="rId10"/>
    <sheet name="Noviembre" sheetId="29" r:id="rId11"/>
    <sheet name="Diciembre" sheetId="30" r:id="rId12"/>
  </sheets>
  <calcPr calcId="125725"/>
</workbook>
</file>

<file path=xl/calcChain.xml><?xml version="1.0" encoding="utf-8"?>
<calcChain xmlns="http://schemas.openxmlformats.org/spreadsheetml/2006/main">
  <c r="Y13" i="29"/>
  <c r="X13"/>
  <c r="U13"/>
  <c r="T13"/>
  <c r="S13"/>
  <c r="R13"/>
  <c r="O13"/>
  <c r="N13"/>
  <c r="M13"/>
  <c r="L13"/>
  <c r="K13"/>
  <c r="J13"/>
  <c r="I13"/>
  <c r="H13"/>
  <c r="G13"/>
  <c r="F13"/>
  <c r="E13"/>
  <c r="D13"/>
  <c r="C13"/>
  <c r="B13"/>
  <c r="V12"/>
  <c r="P12"/>
  <c r="V11"/>
  <c r="P11"/>
  <c r="V10"/>
  <c r="P10"/>
  <c r="V9"/>
  <c r="P9"/>
  <c r="V8"/>
  <c r="P8"/>
  <c r="Z8" s="1"/>
  <c r="V7"/>
  <c r="P7"/>
  <c r="V6"/>
  <c r="P6"/>
  <c r="Z6" s="1"/>
  <c r="Y13" i="28"/>
  <c r="X13"/>
  <c r="U13"/>
  <c r="T13"/>
  <c r="S13"/>
  <c r="R13"/>
  <c r="O13"/>
  <c r="N13"/>
  <c r="M13"/>
  <c r="L13"/>
  <c r="K13"/>
  <c r="J13"/>
  <c r="H13"/>
  <c r="G13"/>
  <c r="F13"/>
  <c r="E13"/>
  <c r="D13"/>
  <c r="C13"/>
  <c r="B13"/>
  <c r="V12"/>
  <c r="P12"/>
  <c r="V11"/>
  <c r="P11"/>
  <c r="V10"/>
  <c r="P10"/>
  <c r="V9"/>
  <c r="P9"/>
  <c r="V8"/>
  <c r="P8"/>
  <c r="V7"/>
  <c r="P7"/>
  <c r="V6"/>
  <c r="P6"/>
  <c r="V7" i="27"/>
  <c r="V8"/>
  <c r="W8" s="1"/>
  <c r="V9"/>
  <c r="V10"/>
  <c r="V11"/>
  <c r="V12"/>
  <c r="P7"/>
  <c r="P8"/>
  <c r="P9"/>
  <c r="P10"/>
  <c r="P11"/>
  <c r="P12"/>
  <c r="P6"/>
  <c r="N13"/>
  <c r="Z10" i="29" l="1"/>
  <c r="Z12"/>
  <c r="P13"/>
  <c r="Q11" s="1"/>
  <c r="Z7"/>
  <c r="Z9"/>
  <c r="Z11"/>
  <c r="V13"/>
  <c r="W12" s="1"/>
  <c r="P13" i="28"/>
  <c r="Q6" s="1"/>
  <c r="Z9"/>
  <c r="Z11"/>
  <c r="Z6"/>
  <c r="Z8"/>
  <c r="Z12"/>
  <c r="I13"/>
  <c r="Q11"/>
  <c r="Z7"/>
  <c r="Z10"/>
  <c r="V13"/>
  <c r="X13" i="27"/>
  <c r="T13"/>
  <c r="R13"/>
  <c r="L13"/>
  <c r="M13" s="1"/>
  <c r="J13"/>
  <c r="H13"/>
  <c r="I10" s="1"/>
  <c r="F13"/>
  <c r="D13"/>
  <c r="B13"/>
  <c r="Z10"/>
  <c r="V6"/>
  <c r="U13"/>
  <c r="W10" i="29" l="1"/>
  <c r="Q12"/>
  <c r="W8"/>
  <c r="Q7"/>
  <c r="Q10"/>
  <c r="Q8"/>
  <c r="Q9"/>
  <c r="Q6"/>
  <c r="Q13"/>
  <c r="W11"/>
  <c r="W9"/>
  <c r="W7"/>
  <c r="Z13"/>
  <c r="AA7" s="1"/>
  <c r="W6"/>
  <c r="Q13" i="28"/>
  <c r="Q12"/>
  <c r="Q9"/>
  <c r="Q8"/>
  <c r="Q7"/>
  <c r="Q10"/>
  <c r="W8"/>
  <c r="W11"/>
  <c r="W10"/>
  <c r="W7"/>
  <c r="W9"/>
  <c r="W6"/>
  <c r="W12"/>
  <c r="Z13"/>
  <c r="AA7" s="1"/>
  <c r="I12" i="27"/>
  <c r="I7"/>
  <c r="I6"/>
  <c r="I9"/>
  <c r="I11"/>
  <c r="Z7"/>
  <c r="Z9"/>
  <c r="Z12"/>
  <c r="V13"/>
  <c r="Z6"/>
  <c r="Z11"/>
  <c r="Z8"/>
  <c r="P13"/>
  <c r="E13"/>
  <c r="P8" i="26"/>
  <c r="Z8" s="1"/>
  <c r="X13"/>
  <c r="T13"/>
  <c r="R13"/>
  <c r="N13"/>
  <c r="L13"/>
  <c r="M6" s="1"/>
  <c r="J13"/>
  <c r="K11" s="1"/>
  <c r="H13"/>
  <c r="I12" s="1"/>
  <c r="F13"/>
  <c r="G7" s="1"/>
  <c r="D13"/>
  <c r="E9" s="1"/>
  <c r="B13"/>
  <c r="C11" s="1"/>
  <c r="V12"/>
  <c r="P12"/>
  <c r="Z12" s="1"/>
  <c r="V11"/>
  <c r="P11"/>
  <c r="V10"/>
  <c r="P10"/>
  <c r="V9"/>
  <c r="P9"/>
  <c r="V7"/>
  <c r="P7"/>
  <c r="V6"/>
  <c r="P6"/>
  <c r="X13" i="25"/>
  <c r="Y12" s="1"/>
  <c r="T13"/>
  <c r="U9" s="1"/>
  <c r="R13"/>
  <c r="S12" s="1"/>
  <c r="N13"/>
  <c r="O9" s="1"/>
  <c r="D13"/>
  <c r="E12" s="1"/>
  <c r="L13"/>
  <c r="M8" s="1"/>
  <c r="J13"/>
  <c r="K11" s="1"/>
  <c r="H13"/>
  <c r="I10" s="1"/>
  <c r="F13"/>
  <c r="G12" s="1"/>
  <c r="B13"/>
  <c r="C12" s="1"/>
  <c r="V12"/>
  <c r="P12"/>
  <c r="V11"/>
  <c r="P11"/>
  <c r="V10"/>
  <c r="P10"/>
  <c r="V9"/>
  <c r="P9"/>
  <c r="P8"/>
  <c r="Z8" s="1"/>
  <c r="O8"/>
  <c r="V7"/>
  <c r="P7"/>
  <c r="I7"/>
  <c r="G7"/>
  <c r="V6"/>
  <c r="P6"/>
  <c r="Z6" s="1"/>
  <c r="O6"/>
  <c r="U9" i="24"/>
  <c r="U10"/>
  <c r="U6"/>
  <c r="S7"/>
  <c r="S12"/>
  <c r="M12"/>
  <c r="M6"/>
  <c r="I10"/>
  <c r="E8"/>
  <c r="E9"/>
  <c r="C7"/>
  <c r="C8"/>
  <c r="C11"/>
  <c r="C12"/>
  <c r="X13"/>
  <c r="Y10" s="1"/>
  <c r="T13"/>
  <c r="U7" s="1"/>
  <c r="R13"/>
  <c r="S9" s="1"/>
  <c r="N13"/>
  <c r="O10" s="1"/>
  <c r="L13"/>
  <c r="M7" s="1"/>
  <c r="J13"/>
  <c r="K7" s="1"/>
  <c r="H13"/>
  <c r="I7" s="1"/>
  <c r="F13"/>
  <c r="G8" s="1"/>
  <c r="D13"/>
  <c r="E7" s="1"/>
  <c r="B13"/>
  <c r="C9" s="1"/>
  <c r="V12"/>
  <c r="P12"/>
  <c r="V11"/>
  <c r="P11"/>
  <c r="V10"/>
  <c r="P10"/>
  <c r="V9"/>
  <c r="P9"/>
  <c r="P8"/>
  <c r="Z8" s="1"/>
  <c r="V7"/>
  <c r="P7"/>
  <c r="V6"/>
  <c r="P6"/>
  <c r="Y13" i="23"/>
  <c r="X13"/>
  <c r="U13"/>
  <c r="T13"/>
  <c r="S13"/>
  <c r="R13"/>
  <c r="O13"/>
  <c r="N13"/>
  <c r="M13"/>
  <c r="L13"/>
  <c r="K13"/>
  <c r="J13"/>
  <c r="I13"/>
  <c r="H13"/>
  <c r="G13"/>
  <c r="F13"/>
  <c r="D13"/>
  <c r="B13"/>
  <c r="V12"/>
  <c r="P12"/>
  <c r="V11"/>
  <c r="P11"/>
  <c r="V10"/>
  <c r="P10"/>
  <c r="V9"/>
  <c r="P9"/>
  <c r="P8"/>
  <c r="Z8" s="1"/>
  <c r="V7"/>
  <c r="P7"/>
  <c r="V6"/>
  <c r="P6"/>
  <c r="AA9" i="29" l="1"/>
  <c r="AA11"/>
  <c r="AA13"/>
  <c r="AA6"/>
  <c r="AA12"/>
  <c r="AA10"/>
  <c r="AA8"/>
  <c r="W13"/>
  <c r="AA13" i="28"/>
  <c r="AA9"/>
  <c r="AA11"/>
  <c r="AA12"/>
  <c r="AA6"/>
  <c r="AA8"/>
  <c r="AA10"/>
  <c r="W13"/>
  <c r="I13" i="27"/>
  <c r="W10"/>
  <c r="W12"/>
  <c r="W9"/>
  <c r="W7"/>
  <c r="Q10"/>
  <c r="Q13"/>
  <c r="Q12"/>
  <c r="Q9"/>
  <c r="Q7"/>
  <c r="Z13"/>
  <c r="AA11" s="1"/>
  <c r="W6"/>
  <c r="G13"/>
  <c r="Q6"/>
  <c r="Y13"/>
  <c r="K13"/>
  <c r="S13"/>
  <c r="O13"/>
  <c r="W11"/>
  <c r="Q11"/>
  <c r="C13"/>
  <c r="Q8"/>
  <c r="Y6" i="24"/>
  <c r="G11"/>
  <c r="O6"/>
  <c r="I6"/>
  <c r="I9"/>
  <c r="O12"/>
  <c r="S11"/>
  <c r="Y8"/>
  <c r="C10"/>
  <c r="E6"/>
  <c r="G6"/>
  <c r="G13" s="1"/>
  <c r="G9"/>
  <c r="I12"/>
  <c r="I8"/>
  <c r="M9"/>
  <c r="O11"/>
  <c r="O7"/>
  <c r="S10"/>
  <c r="U12"/>
  <c r="U8"/>
  <c r="U13" s="1"/>
  <c r="Y11"/>
  <c r="Y7"/>
  <c r="E7" i="25"/>
  <c r="Y7"/>
  <c r="G9"/>
  <c r="O10"/>
  <c r="G11"/>
  <c r="G7" i="24"/>
  <c r="O9"/>
  <c r="Y9"/>
  <c r="G10"/>
  <c r="O8"/>
  <c r="Y12"/>
  <c r="G10" i="25"/>
  <c r="Y10"/>
  <c r="Z9" i="23"/>
  <c r="C6" i="24"/>
  <c r="C13" s="1"/>
  <c r="E12"/>
  <c r="G12"/>
  <c r="I11"/>
  <c r="M8"/>
  <c r="S6"/>
  <c r="S13" s="1"/>
  <c r="U11"/>
  <c r="G6" i="25"/>
  <c r="Y6"/>
  <c r="O7"/>
  <c r="G8"/>
  <c r="Y9" i="26"/>
  <c r="Y6"/>
  <c r="Y7"/>
  <c r="Y12"/>
  <c r="Y11"/>
  <c r="Y10"/>
  <c r="S10"/>
  <c r="S9"/>
  <c r="S6"/>
  <c r="S7"/>
  <c r="S12"/>
  <c r="S11"/>
  <c r="U12"/>
  <c r="U11"/>
  <c r="U10"/>
  <c r="U9"/>
  <c r="U7"/>
  <c r="U6"/>
  <c r="Z7"/>
  <c r="G12"/>
  <c r="C12"/>
  <c r="E10"/>
  <c r="K6"/>
  <c r="C7"/>
  <c r="E11"/>
  <c r="K7"/>
  <c r="E6"/>
  <c r="K9"/>
  <c r="C9"/>
  <c r="K12"/>
  <c r="C10"/>
  <c r="C13" s="1"/>
  <c r="E12"/>
  <c r="G6"/>
  <c r="G9"/>
  <c r="G13" s="1"/>
  <c r="I7"/>
  <c r="I9"/>
  <c r="K10"/>
  <c r="M9"/>
  <c r="E7"/>
  <c r="G11"/>
  <c r="I6"/>
  <c r="I10"/>
  <c r="O9"/>
  <c r="O7"/>
  <c r="O12"/>
  <c r="O11"/>
  <c r="O10"/>
  <c r="O6"/>
  <c r="I11"/>
  <c r="Z10"/>
  <c r="Z6"/>
  <c r="Z11"/>
  <c r="P13"/>
  <c r="Z9"/>
  <c r="V13"/>
  <c r="K9" i="25"/>
  <c r="K12"/>
  <c r="Y11"/>
  <c r="Y9"/>
  <c r="Y8"/>
  <c r="U11"/>
  <c r="S9"/>
  <c r="Z7"/>
  <c r="E8"/>
  <c r="E6"/>
  <c r="E10"/>
  <c r="E9"/>
  <c r="E11"/>
  <c r="I8"/>
  <c r="I6"/>
  <c r="G13"/>
  <c r="U10"/>
  <c r="U12"/>
  <c r="U6"/>
  <c r="U7"/>
  <c r="U8"/>
  <c r="Z9"/>
  <c r="Z10"/>
  <c r="Z12"/>
  <c r="K10"/>
  <c r="I11"/>
  <c r="V13"/>
  <c r="S6"/>
  <c r="S7"/>
  <c r="C9"/>
  <c r="M9"/>
  <c r="C10"/>
  <c r="S10"/>
  <c r="O11"/>
  <c r="Z11"/>
  <c r="I12"/>
  <c r="C6"/>
  <c r="M6"/>
  <c r="C7"/>
  <c r="M7"/>
  <c r="C8"/>
  <c r="C11"/>
  <c r="S11"/>
  <c r="O12"/>
  <c r="P13"/>
  <c r="K6"/>
  <c r="K7"/>
  <c r="K8"/>
  <c r="I9"/>
  <c r="Z10" i="24"/>
  <c r="M10"/>
  <c r="M11"/>
  <c r="K8"/>
  <c r="K9"/>
  <c r="K6"/>
  <c r="E10"/>
  <c r="E13" s="1"/>
  <c r="E11"/>
  <c r="P13"/>
  <c r="Q13" s="1"/>
  <c r="Z9"/>
  <c r="Z11"/>
  <c r="Z6"/>
  <c r="Z12"/>
  <c r="Z7"/>
  <c r="V13"/>
  <c r="W9" s="1"/>
  <c r="V13" i="23"/>
  <c r="W12" s="1"/>
  <c r="Z11"/>
  <c r="Z6"/>
  <c r="Z10"/>
  <c r="Z12"/>
  <c r="Z7"/>
  <c r="P13"/>
  <c r="Q8" s="1"/>
  <c r="W9"/>
  <c r="W11"/>
  <c r="W10"/>
  <c r="W7"/>
  <c r="Q11"/>
  <c r="W6"/>
  <c r="Q12"/>
  <c r="D13" i="22"/>
  <c r="B13"/>
  <c r="Y13"/>
  <c r="X13"/>
  <c r="U13"/>
  <c r="T13"/>
  <c r="S13"/>
  <c r="R13"/>
  <c r="O13"/>
  <c r="N13"/>
  <c r="M13"/>
  <c r="L13"/>
  <c r="K13"/>
  <c r="J13"/>
  <c r="I13"/>
  <c r="H13"/>
  <c r="G13"/>
  <c r="F13"/>
  <c r="V12"/>
  <c r="P12"/>
  <c r="V11"/>
  <c r="P11"/>
  <c r="V10"/>
  <c r="P10"/>
  <c r="Z10" s="1"/>
  <c r="V9"/>
  <c r="P9"/>
  <c r="P8"/>
  <c r="V7"/>
  <c r="P7"/>
  <c r="V6"/>
  <c r="P6"/>
  <c r="Y13" i="21"/>
  <c r="X13"/>
  <c r="U13"/>
  <c r="T13"/>
  <c r="S13"/>
  <c r="R13"/>
  <c r="O13"/>
  <c r="N13"/>
  <c r="M13"/>
  <c r="L13"/>
  <c r="K13"/>
  <c r="J13"/>
  <c r="I13"/>
  <c r="H13"/>
  <c r="F13"/>
  <c r="E13"/>
  <c r="D13"/>
  <c r="C13"/>
  <c r="B13"/>
  <c r="V12"/>
  <c r="P12"/>
  <c r="V11"/>
  <c r="P11"/>
  <c r="V10"/>
  <c r="P10"/>
  <c r="V9"/>
  <c r="P9"/>
  <c r="P8"/>
  <c r="V7"/>
  <c r="P7"/>
  <c r="V6"/>
  <c r="P6"/>
  <c r="G7" i="20"/>
  <c r="G11"/>
  <c r="F13"/>
  <c r="G8" s="1"/>
  <c r="W13" i="27" l="1"/>
  <c r="AA8"/>
  <c r="AA13"/>
  <c r="AA10"/>
  <c r="AA12"/>
  <c r="AA7"/>
  <c r="AA9"/>
  <c r="AA6"/>
  <c r="M13" i="24"/>
  <c r="K13" i="26"/>
  <c r="Q10" i="23"/>
  <c r="Q13"/>
  <c r="O13" i="25"/>
  <c r="E13"/>
  <c r="U13" i="26"/>
  <c r="O13" i="24"/>
  <c r="Y13"/>
  <c r="I13"/>
  <c r="Q6" i="23"/>
  <c r="Q7"/>
  <c r="Q9"/>
  <c r="O13" i="26"/>
  <c r="W12"/>
  <c r="W10"/>
  <c r="W7"/>
  <c r="W6"/>
  <c r="Q13"/>
  <c r="Q12"/>
  <c r="Q10"/>
  <c r="Q8"/>
  <c r="Q7"/>
  <c r="Q6"/>
  <c r="Y13"/>
  <c r="W9"/>
  <c r="E13"/>
  <c r="M13"/>
  <c r="I13"/>
  <c r="Q9"/>
  <c r="Z13"/>
  <c r="AA13" s="1"/>
  <c r="S13"/>
  <c r="Q11"/>
  <c r="W11"/>
  <c r="Y13" i="25"/>
  <c r="U13"/>
  <c r="M13"/>
  <c r="K13"/>
  <c r="I13"/>
  <c r="Q10"/>
  <c r="Q8"/>
  <c r="Q7"/>
  <c r="Q6"/>
  <c r="Q13"/>
  <c r="Q9"/>
  <c r="Q12"/>
  <c r="W10"/>
  <c r="W7"/>
  <c r="W6"/>
  <c r="W9"/>
  <c r="W12"/>
  <c r="C13"/>
  <c r="Q11"/>
  <c r="Z13"/>
  <c r="AA11" s="1"/>
  <c r="S13"/>
  <c r="W11"/>
  <c r="K13" i="24"/>
  <c r="Q9"/>
  <c r="Q6"/>
  <c r="Q10"/>
  <c r="Q11"/>
  <c r="Q7"/>
  <c r="Q12"/>
  <c r="Q8"/>
  <c r="Z13"/>
  <c r="AA10" s="1"/>
  <c r="W12"/>
  <c r="W10"/>
  <c r="W6"/>
  <c r="W7"/>
  <c r="W11"/>
  <c r="W13" i="23"/>
  <c r="Z13"/>
  <c r="AA13" s="1"/>
  <c r="G10" i="20"/>
  <c r="G6"/>
  <c r="G13" s="1"/>
  <c r="G9"/>
  <c r="G12"/>
  <c r="Z12" i="22"/>
  <c r="Z7"/>
  <c r="P13"/>
  <c r="Q11" s="1"/>
  <c r="Z6"/>
  <c r="Z9"/>
  <c r="Z11"/>
  <c r="V13"/>
  <c r="W10" s="1"/>
  <c r="Z8"/>
  <c r="Z7" i="21"/>
  <c r="P13"/>
  <c r="Q13" s="1"/>
  <c r="Z9"/>
  <c r="Z11"/>
  <c r="Z6"/>
  <c r="Z12"/>
  <c r="Z10"/>
  <c r="V13"/>
  <c r="Z8"/>
  <c r="Y13" i="20"/>
  <c r="X13"/>
  <c r="U13"/>
  <c r="T13"/>
  <c r="S13"/>
  <c r="R13"/>
  <c r="O13"/>
  <c r="N13"/>
  <c r="M13"/>
  <c r="L13"/>
  <c r="K13"/>
  <c r="J13"/>
  <c r="I13"/>
  <c r="H13"/>
  <c r="E13"/>
  <c r="D13"/>
  <c r="C13"/>
  <c r="B13"/>
  <c r="V12"/>
  <c r="P12"/>
  <c r="V11"/>
  <c r="P11"/>
  <c r="V10"/>
  <c r="P10"/>
  <c r="Z10" s="1"/>
  <c r="V9"/>
  <c r="P9"/>
  <c r="P8"/>
  <c r="V7"/>
  <c r="P7"/>
  <c r="V6"/>
  <c r="P6"/>
  <c r="Y13" i="19"/>
  <c r="X13"/>
  <c r="U13"/>
  <c r="T13"/>
  <c r="S13"/>
  <c r="R13"/>
  <c r="O13"/>
  <c r="N13"/>
  <c r="M13"/>
  <c r="L13"/>
  <c r="K13"/>
  <c r="J13"/>
  <c r="I13"/>
  <c r="H13"/>
  <c r="G13"/>
  <c r="F13"/>
  <c r="E13"/>
  <c r="D13"/>
  <c r="C13"/>
  <c r="B13"/>
  <c r="V12"/>
  <c r="P12"/>
  <c r="V11"/>
  <c r="P11"/>
  <c r="V10"/>
  <c r="P10"/>
  <c r="V9"/>
  <c r="P9"/>
  <c r="P8"/>
  <c r="V7"/>
  <c r="P7"/>
  <c r="V6"/>
  <c r="P6"/>
  <c r="Z10" l="1"/>
  <c r="Q6" i="21"/>
  <c r="AA6" i="23"/>
  <c r="AA7" i="26"/>
  <c r="AA6"/>
  <c r="AA11"/>
  <c r="AA10"/>
  <c r="AA8"/>
  <c r="AA12"/>
  <c r="AA9"/>
  <c r="W13"/>
  <c r="AA13" i="25"/>
  <c r="AA10"/>
  <c r="AA9"/>
  <c r="AA8"/>
  <c r="AA6"/>
  <c r="AA7"/>
  <c r="AA12"/>
  <c r="W13"/>
  <c r="AA11" i="24"/>
  <c r="AA12"/>
  <c r="AA13"/>
  <c r="AA9"/>
  <c r="AA6"/>
  <c r="AA8"/>
  <c r="AA7"/>
  <c r="W13"/>
  <c r="AA7" i="23"/>
  <c r="AA11"/>
  <c r="AA12"/>
  <c r="AA9"/>
  <c r="AA10"/>
  <c r="AA8"/>
  <c r="Q7" i="22"/>
  <c r="Q6"/>
  <c r="Q13"/>
  <c r="Q8"/>
  <c r="Q12"/>
  <c r="Q9"/>
  <c r="Q10"/>
  <c r="W11"/>
  <c r="W9"/>
  <c r="W6"/>
  <c r="Z13"/>
  <c r="AA11" s="1"/>
  <c r="W12"/>
  <c r="W7"/>
  <c r="Q11" i="21"/>
  <c r="Q9"/>
  <c r="Q10"/>
  <c r="Q7"/>
  <c r="Q12"/>
  <c r="Q8"/>
  <c r="Z13"/>
  <c r="AA9" s="1"/>
  <c r="W11"/>
  <c r="W10"/>
  <c r="W9"/>
  <c r="W7"/>
  <c r="G13"/>
  <c r="W12"/>
  <c r="W6"/>
  <c r="Z12" i="20"/>
  <c r="P13"/>
  <c r="Q11" s="1"/>
  <c r="Z7"/>
  <c r="Z6"/>
  <c r="Z9"/>
  <c r="Z11"/>
  <c r="V13"/>
  <c r="W10" s="1"/>
  <c r="Z8"/>
  <c r="Z12" i="19"/>
  <c r="Z7"/>
  <c r="P13"/>
  <c r="Q9" s="1"/>
  <c r="Z6"/>
  <c r="Z9"/>
  <c r="Z11"/>
  <c r="V13"/>
  <c r="W10" s="1"/>
  <c r="Z8"/>
  <c r="AA6" i="22" l="1"/>
  <c r="AA8"/>
  <c r="AA9"/>
  <c r="AA13"/>
  <c r="AA7"/>
  <c r="AA12"/>
  <c r="AA10"/>
  <c r="W13"/>
  <c r="AA8" i="21"/>
  <c r="AA6"/>
  <c r="AA10"/>
  <c r="AA11"/>
  <c r="AA12"/>
  <c r="AA13"/>
  <c r="AA7"/>
  <c r="W13"/>
  <c r="Q10" i="20"/>
  <c r="Q6"/>
  <c r="Q13"/>
  <c r="Q9"/>
  <c r="Q7"/>
  <c r="Q8"/>
  <c r="Q12"/>
  <c r="W11"/>
  <c r="W9"/>
  <c r="W6"/>
  <c r="Z13"/>
  <c r="AA6" s="1"/>
  <c r="W12"/>
  <c r="W7"/>
  <c r="Q10" i="19"/>
  <c r="Q7"/>
  <c r="Q11"/>
  <c r="Q6"/>
  <c r="Q13"/>
  <c r="Q8"/>
  <c r="Q12"/>
  <c r="W11"/>
  <c r="W9"/>
  <c r="W6"/>
  <c r="Z13"/>
  <c r="AA11" s="1"/>
  <c r="W12"/>
  <c r="W7"/>
  <c r="AA9" i="20" l="1"/>
  <c r="AA8"/>
  <c r="AA11"/>
  <c r="AA13"/>
  <c r="AA7"/>
  <c r="AA12"/>
  <c r="AA10"/>
  <c r="W13"/>
  <c r="AA9" i="19"/>
  <c r="AA6"/>
  <c r="AA8"/>
  <c r="AA13"/>
  <c r="AA7"/>
  <c r="AA12"/>
  <c r="AA10"/>
  <c r="W13"/>
</calcChain>
</file>

<file path=xl/sharedStrings.xml><?xml version="1.0" encoding="utf-8"?>
<sst xmlns="http://schemas.openxmlformats.org/spreadsheetml/2006/main" count="650" uniqueCount="43">
  <si>
    <t>Inversiones de los Fondos de Pensiones Por Calificación de Riesgo</t>
  </si>
  <si>
    <t>TOTAL GENERAL</t>
  </si>
  <si>
    <t>VALOR MERCADO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</si>
  <si>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</si>
  <si>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</si>
  <si>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</si>
  <si>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</si>
  <si>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</si>
  <si>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</si>
  <si>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</si>
  <si>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</si>
  <si>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TOTAL CCI</t>
  </si>
  <si>
    <t>%</t>
  </si>
  <si>
    <t>FONDO DE SOLIDARIDAD SOCIAL</t>
  </si>
  <si>
    <t xml:space="preserve"> POPULAR</t>
  </si>
  <si>
    <t xml:space="preserve"> ROMANA</t>
  </si>
  <si>
    <t xml:space="preserve"> SCOTIA CRECER</t>
  </si>
  <si>
    <t xml:space="preserve"> SIEMBRA</t>
  </si>
  <si>
    <t xml:space="preserve"> RESERVAS</t>
  </si>
  <si>
    <t xml:space="preserve"> ATLÁNTICO</t>
  </si>
  <si>
    <t>Nota: No incluye Fondos Complementarios.</t>
  </si>
  <si>
    <t>1/Las Calificaciones C-1, C-2 y C-3 corresponden a instrumentos de corto plazo.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</si>
  <si>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</si>
  <si>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 xml:space="preserve"> FONDO BANCO DE RESERVAS</t>
  </si>
  <si>
    <t>FONDO BANCO CENTRAL</t>
  </si>
  <si>
    <t>TOTAL FONDOS DE REPARTO INDIVIDUALIZADO</t>
  </si>
  <si>
    <t>JMMB- BDI</t>
  </si>
  <si>
    <t>Al 31 de Enero 2019</t>
  </si>
  <si>
    <t>Al 28 de Febrero 2019</t>
  </si>
  <si>
    <t>Al 31 de Marzo 2019</t>
  </si>
  <si>
    <t>Al 30 de Abril 2019</t>
  </si>
  <si>
    <t>Al 31 de Mayo 2019</t>
  </si>
  <si>
    <t>Al 30 de Junio 2019</t>
  </si>
  <si>
    <t>Al 31 de Julio 2019</t>
  </si>
  <si>
    <t>(*) A partir del mes de julio de 2019, ScotiaCrecer AFP pasa a ser AFP Crecer, como resultado de la adquisición de dicha AFP por el Centro Financiero Crecer, filial del Grupo Rizek.</t>
  </si>
  <si>
    <t>CRECER (*)</t>
  </si>
  <si>
    <t>Al 31 de Agosto 2019</t>
  </si>
  <si>
    <t>Al 30 de Septiembre 2019</t>
  </si>
  <si>
    <t>Al 31 de Octubre 2019</t>
  </si>
  <si>
    <t/>
  </si>
  <si>
    <t>Al 30 de Noviembre 2019</t>
  </si>
  <si>
    <t>Al 31 de Diciembre 2019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</si>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</sst>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0.00%"/>
  </numFmts>
  <fonts count="10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7">
    <xf numFmtId="0" fontId="0" fillId="0" borderId="0" xfId="0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0" fontId="6" fillId="0" borderId="0" xfId="1"/>
    <xf numFmtId="0" fontId="6" fillId="0" borderId="0" xfId="1" applyAlignment="1">
      <alignment horizontal="center"/>
    </xf>
    <xf numFmtId="4" fontId="3" fillId="3" borderId="4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7" fillId="0" borderId="0" xfId="1" applyFont="1"/>
    <xf numFmtId="43" fontId="0" fillId="0" borderId="1" xfId="2" applyFont="1" applyBorder="1" applyAlignment="1">
      <alignment horizontal="center"/>
    </xf>
    <xf numFmtId="4" fontId="6" fillId="0" borderId="0" xfId="1" applyNumberFormat="1"/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43" fontId="1" fillId="2" borderId="1" xfId="2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4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4" fillId="2" borderId="1" xfId="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1"/>
    <cellStyle name="Porcentual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K30" sqref="K30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40092044.810000002</v>
      </c>
      <c r="C6" s="2">
        <v>1.2488930000000001E-2</v>
      </c>
      <c r="D6" s="16">
        <v>95679020.719999999</v>
      </c>
      <c r="E6" s="2">
        <v>8.7566900000000003E-2</v>
      </c>
      <c r="F6" s="16">
        <v>14473296706.870001</v>
      </c>
      <c r="G6" s="2">
        <v>8.5808143067408998E-2</v>
      </c>
      <c r="H6" s="16">
        <v>7575906713.7399998</v>
      </c>
      <c r="I6" s="2">
        <v>9.0410920000000006E-2</v>
      </c>
      <c r="J6" s="4">
        <v>1179122270.9000001</v>
      </c>
      <c r="K6" s="2">
        <v>0.24201097999999999</v>
      </c>
      <c r="L6" s="16">
        <v>22864603720.860001</v>
      </c>
      <c r="M6" s="2">
        <v>0.20200961000000001</v>
      </c>
      <c r="N6" s="1">
        <v>1537210381.01</v>
      </c>
      <c r="O6" s="23">
        <v>1.481826E-2</v>
      </c>
      <c r="P6" s="14">
        <f>+B6+D6+F6+H6+J6+L6+N6</f>
        <v>47765910858.910004</v>
      </c>
      <c r="Q6" s="7">
        <f>+P6/$P$13</f>
        <v>9.9811138960300722E-2</v>
      </c>
      <c r="R6" s="4">
        <v>769933001.89999998</v>
      </c>
      <c r="S6" s="2">
        <v>5.5239179999999999E-2</v>
      </c>
      <c r="T6" s="4">
        <v>2185814631.0300002</v>
      </c>
      <c r="U6" s="2">
        <v>0.10186144</v>
      </c>
      <c r="V6" s="14">
        <f>+R6+T6</f>
        <v>2955747632.9300003</v>
      </c>
      <c r="W6" s="7">
        <f>+V6/$V$13</f>
        <v>8.350306595692665E-2</v>
      </c>
      <c r="X6" s="18">
        <v>1332593416.45</v>
      </c>
      <c r="Y6" s="19">
        <v>3.9874930000000003E-2</v>
      </c>
      <c r="Z6" s="14">
        <f>+P6+V6+X6</f>
        <v>52054251908.290001</v>
      </c>
      <c r="AA6" s="7">
        <f>+Z6/$Z$13</f>
        <v>9.5097253245161939E-2</v>
      </c>
      <c r="AB6" s="17"/>
    </row>
    <row r="7" spans="1:28">
      <c r="A7" s="13" t="s">
        <v>4</v>
      </c>
      <c r="B7" s="16">
        <v>65096851.549999997</v>
      </c>
      <c r="C7" s="2">
        <v>2.027808E-2</v>
      </c>
      <c r="D7" s="16">
        <v>104793409.63</v>
      </c>
      <c r="E7" s="2">
        <v>9.5908519999999997E-2</v>
      </c>
      <c r="F7" s="16">
        <v>1748378795.23</v>
      </c>
      <c r="G7" s="2">
        <v>1.036565067624904E-2</v>
      </c>
      <c r="H7" s="16">
        <v>407122725.77999997</v>
      </c>
      <c r="I7" s="2">
        <v>4.8586100000000002E-3</v>
      </c>
      <c r="J7" s="16">
        <v>190365296.81</v>
      </c>
      <c r="K7" s="22">
        <v>3.9071849999999998E-2</v>
      </c>
      <c r="L7" s="16">
        <v>1002310412.54</v>
      </c>
      <c r="M7" s="2">
        <v>8.8554500000000008E-3</v>
      </c>
      <c r="N7" s="1">
        <v>85112053.650000006</v>
      </c>
      <c r="O7" s="23">
        <v>8.2045999999999996E-4</v>
      </c>
      <c r="P7" s="14">
        <f>+B7+D7+F7+H7+J7+L7+N7</f>
        <v>3603179545.1900001</v>
      </c>
      <c r="Q7" s="7">
        <f t="shared" ref="Q7:Q13" si="0">+P7/$P$13</f>
        <v>7.5291656291484148E-3</v>
      </c>
      <c r="R7" s="4">
        <v>76856399.870000005</v>
      </c>
      <c r="S7" s="2">
        <v>5.5141000000000001E-3</v>
      </c>
      <c r="T7" s="4">
        <v>2230787270.98</v>
      </c>
      <c r="U7" s="2">
        <v>0.10395720999999999</v>
      </c>
      <c r="V7" s="14">
        <f t="shared" ref="V7:V12" si="1">+R7+T7</f>
        <v>2307643670.8499999</v>
      </c>
      <c r="W7" s="7">
        <f t="shared" ref="W7:W12" si="2">+V7/$V$13</f>
        <v>6.5193428391941269E-2</v>
      </c>
      <c r="X7" s="18">
        <v>278725568.16000003</v>
      </c>
      <c r="Y7" s="19">
        <v>8.3402500000000004E-3</v>
      </c>
      <c r="Z7" s="14">
        <f t="shared" ref="Z7:Z12" si="3">+P7+V7+X7</f>
        <v>6189548784.1999998</v>
      </c>
      <c r="AA7" s="7">
        <f t="shared" ref="AA7:AA13" si="4">+Z7/$Z$13</f>
        <v>1.1307608247667689E-2</v>
      </c>
      <c r="AB7" s="17"/>
    </row>
    <row r="8" spans="1:28">
      <c r="A8" s="13" t="s">
        <v>5</v>
      </c>
      <c r="B8" s="16">
        <v>0</v>
      </c>
      <c r="C8" s="16">
        <v>0</v>
      </c>
      <c r="D8" s="16">
        <v>37789629.32</v>
      </c>
      <c r="E8" s="22">
        <v>3.4585640000000001E-2</v>
      </c>
      <c r="F8" s="16">
        <v>0</v>
      </c>
      <c r="G8" s="16">
        <v>0</v>
      </c>
      <c r="H8" s="16">
        <v>54549380.32</v>
      </c>
      <c r="I8" s="2">
        <v>6.5099000000000005E-4</v>
      </c>
      <c r="J8" s="16">
        <v>0</v>
      </c>
      <c r="K8" s="16">
        <v>0</v>
      </c>
      <c r="L8" s="16">
        <v>0</v>
      </c>
      <c r="M8" s="16">
        <v>0</v>
      </c>
      <c r="N8" s="1">
        <v>176881612.24000001</v>
      </c>
      <c r="O8" s="23">
        <v>1.70509E-3</v>
      </c>
      <c r="P8" s="14">
        <f t="shared" ref="P8:P12" si="5">+B8+D8+F8+H8+J8+L8+N8</f>
        <v>269220621.88</v>
      </c>
      <c r="Q8" s="7">
        <f t="shared" si="0"/>
        <v>5.6256054617727109E-4</v>
      </c>
      <c r="R8" s="16">
        <v>0</v>
      </c>
      <c r="S8" s="16">
        <v>0</v>
      </c>
      <c r="T8" s="16">
        <v>0</v>
      </c>
      <c r="U8" s="16">
        <v>0</v>
      </c>
      <c r="V8" s="20">
        <v>0</v>
      </c>
      <c r="W8" s="26">
        <v>0</v>
      </c>
      <c r="X8" s="16">
        <v>0</v>
      </c>
      <c r="Y8" s="16">
        <v>0</v>
      </c>
      <c r="Z8" s="14">
        <f>+P8+V8+X8</f>
        <v>269220621.88</v>
      </c>
      <c r="AA8" s="7">
        <f t="shared" si="4"/>
        <v>4.9183574288702873E-4</v>
      </c>
      <c r="AB8" s="17"/>
    </row>
    <row r="9" spans="1:28">
      <c r="A9" s="13" t="s">
        <v>6</v>
      </c>
      <c r="B9" s="16">
        <v>2476114067.8499999</v>
      </c>
      <c r="C9" s="2">
        <v>0.77132533000000003</v>
      </c>
      <c r="D9" s="16">
        <v>771532762.88999999</v>
      </c>
      <c r="E9" s="2">
        <v>0.70611853000000002</v>
      </c>
      <c r="F9" s="16">
        <v>123602852187.55</v>
      </c>
      <c r="G9" s="2">
        <v>0.73280686763055958</v>
      </c>
      <c r="H9" s="16">
        <v>64263973003.160004</v>
      </c>
      <c r="I9" s="2">
        <v>0.76692665999999998</v>
      </c>
      <c r="J9" s="4">
        <v>3502697358.9000001</v>
      </c>
      <c r="K9" s="2">
        <v>0.71891716000000006</v>
      </c>
      <c r="L9" s="16">
        <v>80267172970.720001</v>
      </c>
      <c r="M9" s="2">
        <v>0.70916341000000005</v>
      </c>
      <c r="N9" s="1">
        <v>83717268310.830002</v>
      </c>
      <c r="O9" s="23">
        <v>0.80701001000000006</v>
      </c>
      <c r="P9" s="14">
        <f t="shared" si="5"/>
        <v>358601610661.90002</v>
      </c>
      <c r="Q9" s="7">
        <f t="shared" si="0"/>
        <v>0.74933010905801722</v>
      </c>
      <c r="R9" s="4">
        <v>11404112808.110001</v>
      </c>
      <c r="S9" s="2">
        <v>0.81819301</v>
      </c>
      <c r="T9" s="4">
        <v>15156999189.67</v>
      </c>
      <c r="U9" s="2">
        <v>0.70633332000000004</v>
      </c>
      <c r="V9" s="14">
        <f t="shared" si="1"/>
        <v>26561111997.779999</v>
      </c>
      <c r="W9" s="7">
        <f t="shared" si="2"/>
        <v>0.75038012796827491</v>
      </c>
      <c r="X9" s="18">
        <v>26827017973.82</v>
      </c>
      <c r="Y9" s="19">
        <v>0.80273958000000001</v>
      </c>
      <c r="Z9" s="14">
        <f t="shared" si="3"/>
        <v>411989740633.50006</v>
      </c>
      <c r="AA9" s="7">
        <f t="shared" si="4"/>
        <v>0.75265883694686231</v>
      </c>
      <c r="AB9" s="17"/>
    </row>
    <row r="10" spans="1:28">
      <c r="A10" s="13" t="s">
        <v>7</v>
      </c>
      <c r="B10" s="16">
        <v>45657683.960000001</v>
      </c>
      <c r="C10" s="2">
        <v>1.422266E-2</v>
      </c>
      <c r="D10" s="16">
        <v>0</v>
      </c>
      <c r="E10" s="16">
        <v>0</v>
      </c>
      <c r="F10" s="16">
        <v>17120749310.370001</v>
      </c>
      <c r="G10" s="2">
        <v>0.10150415181830269</v>
      </c>
      <c r="H10" s="16">
        <v>5986094394.8599997</v>
      </c>
      <c r="I10" s="2">
        <v>7.1438089999999996E-2</v>
      </c>
      <c r="J10" s="16">
        <v>0</v>
      </c>
      <c r="K10" s="16">
        <v>0</v>
      </c>
      <c r="L10" s="16">
        <v>5799116507.4200001</v>
      </c>
      <c r="M10" s="2">
        <v>5.1235410000000002E-2</v>
      </c>
      <c r="N10" s="1">
        <v>11775558581.74</v>
      </c>
      <c r="O10" s="23">
        <v>0.11351295</v>
      </c>
      <c r="P10" s="14">
        <f t="shared" si="5"/>
        <v>40727176478.349998</v>
      </c>
      <c r="Q10" s="7">
        <f t="shared" si="0"/>
        <v>8.5103074511621371E-2</v>
      </c>
      <c r="R10" s="4">
        <v>700646344.37</v>
      </c>
      <c r="S10" s="2">
        <v>5.0268180000000003E-2</v>
      </c>
      <c r="T10" s="16">
        <v>106090954.72</v>
      </c>
      <c r="U10" s="2">
        <v>4.9439599999999998E-3</v>
      </c>
      <c r="V10" s="14">
        <f t="shared" si="1"/>
        <v>806737299.09000003</v>
      </c>
      <c r="W10" s="7">
        <f t="shared" si="2"/>
        <v>2.2791200826928149E-2</v>
      </c>
      <c r="X10" s="18">
        <v>3538393888.1999998</v>
      </c>
      <c r="Y10" s="19">
        <v>0.10587866</v>
      </c>
      <c r="Z10" s="14">
        <f t="shared" si="3"/>
        <v>45072307665.639992</v>
      </c>
      <c r="AA10" s="7">
        <f t="shared" si="4"/>
        <v>8.2342027774691823E-2</v>
      </c>
      <c r="AB10" s="17"/>
    </row>
    <row r="11" spans="1:28">
      <c r="A11" s="13" t="s">
        <v>8</v>
      </c>
      <c r="B11" s="16">
        <v>376011865.19999999</v>
      </c>
      <c r="C11" s="2">
        <v>0.1171301</v>
      </c>
      <c r="D11" s="16">
        <v>76690779.200000003</v>
      </c>
      <c r="E11" s="2">
        <v>7.0188570000000006E-2</v>
      </c>
      <c r="F11" s="16">
        <v>6327486284.0600004</v>
      </c>
      <c r="G11" s="2">
        <v>3.7513902970148338E-2</v>
      </c>
      <c r="H11" s="16">
        <v>3491175015.1599998</v>
      </c>
      <c r="I11" s="2">
        <v>4.1663699999999998E-2</v>
      </c>
      <c r="J11" s="16">
        <v>0</v>
      </c>
      <c r="K11" s="16">
        <v>0</v>
      </c>
      <c r="L11" s="16">
        <v>1341245751.5699999</v>
      </c>
      <c r="M11" s="2">
        <v>1.184996E-2</v>
      </c>
      <c r="N11" s="1">
        <v>3543263168.3400002</v>
      </c>
      <c r="O11" s="23">
        <v>3.4156020000000002E-2</v>
      </c>
      <c r="P11" s="14">
        <f t="shared" si="5"/>
        <v>15155872863.529999</v>
      </c>
      <c r="Q11" s="7">
        <f t="shared" si="0"/>
        <v>3.1669550632347415E-2</v>
      </c>
      <c r="R11" s="4">
        <v>662697581.85000002</v>
      </c>
      <c r="S11" s="2">
        <v>4.7545520000000001E-2</v>
      </c>
      <c r="T11" s="4">
        <v>1676857983.8599999</v>
      </c>
      <c r="U11" s="2">
        <v>7.8143480000000001E-2</v>
      </c>
      <c r="V11" s="14">
        <f t="shared" si="1"/>
        <v>2339555565.71</v>
      </c>
      <c r="W11" s="7">
        <f t="shared" si="2"/>
        <v>6.6094973920259453E-2</v>
      </c>
      <c r="X11" s="18">
        <v>882216716.82000005</v>
      </c>
      <c r="Y11" s="19">
        <v>2.6398399999999999E-2</v>
      </c>
      <c r="Z11" s="14">
        <f t="shared" si="3"/>
        <v>18377645146.059998</v>
      </c>
      <c r="AA11" s="7">
        <f t="shared" si="4"/>
        <v>3.3573887058902505E-2</v>
      </c>
      <c r="AB11" s="17"/>
    </row>
    <row r="12" spans="1:28">
      <c r="A12" s="13" t="s">
        <v>9</v>
      </c>
      <c r="B12" s="16">
        <v>207234605.11000001</v>
      </c>
      <c r="C12" s="2">
        <v>6.4554899999999998E-2</v>
      </c>
      <c r="D12" s="16">
        <v>6153566.0700000003</v>
      </c>
      <c r="E12" s="2">
        <v>5.6318399999999999E-3</v>
      </c>
      <c r="F12" s="16">
        <v>5397670424.0600004</v>
      </c>
      <c r="G12" s="2">
        <v>3.2001283837331536E-2</v>
      </c>
      <c r="H12" s="16">
        <v>2015335434.9100001</v>
      </c>
      <c r="I12" s="2">
        <v>2.4051030000000001E-2</v>
      </c>
      <c r="J12" s="16">
        <v>0</v>
      </c>
      <c r="K12" s="16">
        <v>0</v>
      </c>
      <c r="L12" s="16">
        <v>1911273533.5899999</v>
      </c>
      <c r="M12" s="2">
        <v>1.6886169999999999E-2</v>
      </c>
      <c r="N12" s="1">
        <v>2902288916.1100001</v>
      </c>
      <c r="O12" s="23">
        <v>2.7977220000000001E-2</v>
      </c>
      <c r="P12" s="14">
        <f t="shared" si="5"/>
        <v>12439956479.85</v>
      </c>
      <c r="Q12" s="7">
        <f t="shared" si="0"/>
        <v>2.5994400662387694E-2</v>
      </c>
      <c r="R12" s="4">
        <v>323923323.17000002</v>
      </c>
      <c r="S12" s="2">
        <v>2.324002E-2</v>
      </c>
      <c r="T12" s="4">
        <v>102156051</v>
      </c>
      <c r="U12" s="2">
        <v>4.7605900000000003E-3</v>
      </c>
      <c r="V12" s="14">
        <f t="shared" si="1"/>
        <v>426079374.17000002</v>
      </c>
      <c r="W12" s="7">
        <f t="shared" si="2"/>
        <v>1.2037202935669624E-2</v>
      </c>
      <c r="X12" s="18">
        <v>560381085.34000003</v>
      </c>
      <c r="Y12" s="19">
        <v>1.6768169999999999E-2</v>
      </c>
      <c r="Z12" s="14">
        <f t="shared" si="3"/>
        <v>13426416939.360001</v>
      </c>
      <c r="AA12" s="7">
        <f t="shared" si="4"/>
        <v>2.4528550983826711E-2</v>
      </c>
      <c r="AB12" s="17"/>
    </row>
    <row r="13" spans="1:28">
      <c r="A13" s="12" t="s">
        <v>10</v>
      </c>
      <c r="B13" s="5">
        <f t="shared" ref="B13:O13" si="6">SUM(B6:B12)</f>
        <v>3210207118.48</v>
      </c>
      <c r="C13" s="3">
        <f t="shared" si="6"/>
        <v>1.0000000000000002</v>
      </c>
      <c r="D13" s="21">
        <f>+SUM(D6:D12)</f>
        <v>1092639167.8299999</v>
      </c>
      <c r="E13" s="3">
        <f>SUM(E6:E12)</f>
        <v>1</v>
      </c>
      <c r="F13" s="5">
        <f t="shared" si="6"/>
        <v>168670433708.13998</v>
      </c>
      <c r="G13" s="3">
        <f t="shared" si="6"/>
        <v>1.0000000000000002</v>
      </c>
      <c r="H13" s="5">
        <f t="shared" si="6"/>
        <v>83794156667.930008</v>
      </c>
      <c r="I13" s="3">
        <f t="shared" si="6"/>
        <v>0.99999999999999989</v>
      </c>
      <c r="J13" s="5">
        <f>SUM(J6:J12)</f>
        <v>4872184926.6100006</v>
      </c>
      <c r="K13" s="3">
        <f t="shared" si="6"/>
        <v>0.99999999000000006</v>
      </c>
      <c r="L13" s="5">
        <f t="shared" si="6"/>
        <v>113185722896.7</v>
      </c>
      <c r="M13" s="3">
        <f t="shared" si="6"/>
        <v>1.0000000100000002</v>
      </c>
      <c r="N13" s="5">
        <f t="shared" si="6"/>
        <v>103737583023.92</v>
      </c>
      <c r="O13" s="3">
        <f t="shared" si="6"/>
        <v>1.0000000099999999</v>
      </c>
      <c r="P13" s="14">
        <f>+B13+F13+H13+J13+L13+N13+D13</f>
        <v>478562927509.60999</v>
      </c>
      <c r="Q13" s="7">
        <f t="shared" si="0"/>
        <v>1</v>
      </c>
      <c r="R13" s="5">
        <f t="shared" ref="R13:Y13" si="7">SUM(R6:R12)</f>
        <v>13938169459.270002</v>
      </c>
      <c r="S13" s="3">
        <f t="shared" si="7"/>
        <v>1.0000000099999999</v>
      </c>
      <c r="T13" s="5">
        <f t="shared" si="7"/>
        <v>21458706081.260002</v>
      </c>
      <c r="U13" s="3">
        <f t="shared" si="7"/>
        <v>1</v>
      </c>
      <c r="V13" s="5">
        <f t="shared" si="7"/>
        <v>35396875540.529999</v>
      </c>
      <c r="W13" s="3">
        <f t="shared" si="7"/>
        <v>1</v>
      </c>
      <c r="X13" s="5">
        <f t="shared" si="7"/>
        <v>33419328648.790001</v>
      </c>
      <c r="Y13" s="3">
        <f t="shared" si="7"/>
        <v>0.99999999000000006</v>
      </c>
      <c r="Z13" s="5">
        <f>SUM(Z6:Z12)</f>
        <v>547379131698.93005</v>
      </c>
      <c r="AA13" s="7">
        <f t="shared" si="4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6" sqref="H36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85546875" style="9" bestFit="1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8.85546875" style="8" bestFit="1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v>0</v>
      </c>
      <c r="D6" s="1">
        <v>13267112381.889999</v>
      </c>
      <c r="E6" s="2">
        <v>0.10400652000000001</v>
      </c>
      <c r="F6" s="16">
        <v>114352720.87</v>
      </c>
      <c r="G6" s="2">
        <v>5.6961049999999999E-2</v>
      </c>
      <c r="H6" s="16">
        <v>2567777141.7199998</v>
      </c>
      <c r="I6" s="2">
        <v>1.3437374531678155E-2</v>
      </c>
      <c r="J6" s="16">
        <v>10165542098.6</v>
      </c>
      <c r="K6" s="2">
        <v>0.10622391</v>
      </c>
      <c r="L6" s="1">
        <v>1300043573.5699999</v>
      </c>
      <c r="M6" s="2">
        <v>0.23861625</v>
      </c>
      <c r="N6" s="1">
        <v>1878272700.76</v>
      </c>
      <c r="O6" s="2">
        <v>1.5900250000000001E-2</v>
      </c>
      <c r="P6" s="14">
        <f>+B6+F6+H6+J6+L6+D6+N6</f>
        <v>29293100617.41</v>
      </c>
      <c r="Q6" s="7">
        <f>+P6/$P$13</f>
        <v>5.3806533427936246E-2</v>
      </c>
      <c r="R6" s="1">
        <v>1054298177.65</v>
      </c>
      <c r="S6" s="2">
        <v>6.8794720000000004E-2</v>
      </c>
      <c r="T6" s="1">
        <v>3163576049.71</v>
      </c>
      <c r="U6" s="2">
        <v>0.13992982000000001</v>
      </c>
      <c r="V6" s="14">
        <f>+R6+T6</f>
        <v>4217874227.3600001</v>
      </c>
      <c r="W6" s="7">
        <f>+V6/$V$13</f>
        <v>0.11119103436844376</v>
      </c>
      <c r="X6" s="1">
        <v>1514369381.75</v>
      </c>
      <c r="Y6" s="23">
        <v>3.9601089999999999E-2</v>
      </c>
      <c r="Z6" s="14">
        <f>+P6+V6+X6</f>
        <v>35025344226.520004</v>
      </c>
      <c r="AA6" s="7">
        <f>+Z6/$Z$13</f>
        <v>5.6438829080167459E-2</v>
      </c>
      <c r="AB6" s="17"/>
    </row>
    <row r="7" spans="1:28">
      <c r="A7" s="13" t="s">
        <v>4</v>
      </c>
      <c r="B7" s="16">
        <v>182041187.00999999</v>
      </c>
      <c r="C7" s="2">
        <v>4.064123E-2</v>
      </c>
      <c r="D7" s="1">
        <v>633163812.34000003</v>
      </c>
      <c r="E7" s="2">
        <v>4.9636400000000001E-3</v>
      </c>
      <c r="F7" s="16">
        <v>236647265.47999999</v>
      </c>
      <c r="G7" s="2">
        <v>0.11787805</v>
      </c>
      <c r="H7" s="16">
        <v>490061575.25999999</v>
      </c>
      <c r="I7" s="2">
        <v>2.5645297729933879E-3</v>
      </c>
      <c r="J7" s="16">
        <v>964483300.75999999</v>
      </c>
      <c r="K7" s="2">
        <v>1.007828E-2</v>
      </c>
      <c r="L7" s="16">
        <v>0</v>
      </c>
      <c r="M7" s="2" t="s">
        <v>39</v>
      </c>
      <c r="N7" s="1">
        <v>514615572.67000002</v>
      </c>
      <c r="O7" s="2">
        <v>4.3563999999999999E-3</v>
      </c>
      <c r="P7" s="14">
        <f t="shared" ref="P7:P12" si="0">+B7+F7+H7+J7+L7+D7+N7</f>
        <v>3021012713.52</v>
      </c>
      <c r="Q7" s="7">
        <f t="shared" ref="Q7:Q13" si="1">+P7/$P$13</f>
        <v>5.5490957983336357E-3</v>
      </c>
      <c r="R7" s="1">
        <v>50291144.140000001</v>
      </c>
      <c r="S7" s="2">
        <v>3.2815800000000001E-3</v>
      </c>
      <c r="T7" s="1">
        <v>1268040565.05</v>
      </c>
      <c r="U7" s="2">
        <v>5.6087379999999999E-2</v>
      </c>
      <c r="V7" s="14">
        <f t="shared" ref="V7:V12" si="2">+R7+T7</f>
        <v>1318331709.1900001</v>
      </c>
      <c r="W7" s="7">
        <f t="shared" ref="W7:W12" si="3">+V7/$V$13</f>
        <v>3.4753683605521883E-2</v>
      </c>
      <c r="X7" s="1">
        <v>243033500.49000001</v>
      </c>
      <c r="Y7" s="23">
        <v>6.3553799999999999E-3</v>
      </c>
      <c r="Z7" s="14">
        <f t="shared" ref="Z7:Z12" si="4">+P7+V7+X7</f>
        <v>4582377923.1999998</v>
      </c>
      <c r="AA7" s="7">
        <f t="shared" ref="AA7:AA12" si="5">+Z7/$Z$13</f>
        <v>7.3839115674528086E-3</v>
      </c>
      <c r="AB7" s="17"/>
    </row>
    <row r="8" spans="1:28">
      <c r="A8" s="13" t="s">
        <v>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26">
        <f t="shared" si="0"/>
        <v>0</v>
      </c>
      <c r="Q8" s="20">
        <f t="shared" si="1"/>
        <v>0</v>
      </c>
      <c r="R8" s="16">
        <v>0</v>
      </c>
      <c r="S8" s="16">
        <v>0</v>
      </c>
      <c r="T8" s="16">
        <v>0</v>
      </c>
      <c r="U8" s="16">
        <v>0</v>
      </c>
      <c r="V8" s="26">
        <f t="shared" si="2"/>
        <v>0</v>
      </c>
      <c r="W8" s="20">
        <f t="shared" ref="W8" si="6">+V8/$P$13</f>
        <v>0</v>
      </c>
      <c r="X8" s="16">
        <v>0</v>
      </c>
      <c r="Y8" s="16">
        <v>0</v>
      </c>
      <c r="Z8" s="26">
        <f>+P8+V8+X8</f>
        <v>0</v>
      </c>
      <c r="AA8" s="7">
        <f t="shared" si="5"/>
        <v>0</v>
      </c>
      <c r="AB8" s="17"/>
    </row>
    <row r="9" spans="1:28">
      <c r="A9" s="13" t="s">
        <v>6</v>
      </c>
      <c r="B9" s="16">
        <v>3437357737.54</v>
      </c>
      <c r="C9" s="2">
        <v>0.76740027</v>
      </c>
      <c r="D9" s="16">
        <v>100268262123.57001</v>
      </c>
      <c r="E9" s="2">
        <v>0.78604541999999999</v>
      </c>
      <c r="F9" s="1">
        <v>1188394776.9100001</v>
      </c>
      <c r="G9" s="2">
        <v>0.59195977</v>
      </c>
      <c r="H9" s="16">
        <v>149179143810.79999</v>
      </c>
      <c r="I9" s="2">
        <v>0.78066589001491438</v>
      </c>
      <c r="J9" s="16">
        <v>71066871209.029999</v>
      </c>
      <c r="K9" s="2">
        <v>0.74260678999999996</v>
      </c>
      <c r="L9" s="1">
        <v>4148217314.0700002</v>
      </c>
      <c r="M9" s="2">
        <v>0.76138375000000003</v>
      </c>
      <c r="N9" s="4">
        <v>94477918555.690002</v>
      </c>
      <c r="O9" s="2">
        <v>0.79978934109079003</v>
      </c>
      <c r="P9" s="14">
        <f t="shared" si="0"/>
        <v>423766165527.61005</v>
      </c>
      <c r="Q9" s="7">
        <f t="shared" si="1"/>
        <v>0.7783876704925522</v>
      </c>
      <c r="R9" s="1">
        <v>12445405177.639999</v>
      </c>
      <c r="S9" s="2">
        <v>0.81208354999999999</v>
      </c>
      <c r="T9" s="1">
        <v>15995899464.139999</v>
      </c>
      <c r="U9" s="2">
        <v>0.70752316000000004</v>
      </c>
      <c r="V9" s="14">
        <f t="shared" si="2"/>
        <v>28441304641.779999</v>
      </c>
      <c r="W9" s="7">
        <f t="shared" si="3"/>
        <v>0.74976585631547399</v>
      </c>
      <c r="X9" s="1">
        <v>30239132389.639999</v>
      </c>
      <c r="Y9" s="19">
        <v>0.79075991999999995</v>
      </c>
      <c r="Z9" s="14">
        <f t="shared" si="4"/>
        <v>482446602559.03003</v>
      </c>
      <c r="AA9" s="7">
        <f t="shared" si="5"/>
        <v>0.77740053505369722</v>
      </c>
      <c r="AB9" s="17"/>
    </row>
    <row r="10" spans="1:28">
      <c r="A10" s="13" t="s">
        <v>7</v>
      </c>
      <c r="B10" s="16">
        <v>45122502</v>
      </c>
      <c r="C10" s="2">
        <v>1.0073729999999999E-2</v>
      </c>
      <c r="D10" s="16">
        <v>8620470375.5599995</v>
      </c>
      <c r="E10" s="2">
        <v>6.7579520000000004E-2</v>
      </c>
      <c r="F10" s="1">
        <v>20157874.199999999</v>
      </c>
      <c r="G10" s="2">
        <v>1.004098E-2</v>
      </c>
      <c r="H10" s="16">
        <v>18704114790.110001</v>
      </c>
      <c r="I10" s="2">
        <v>9.7880065849427697E-2</v>
      </c>
      <c r="J10" s="16">
        <v>7259897238.7799997</v>
      </c>
      <c r="K10" s="2">
        <v>7.5861629999999999E-2</v>
      </c>
      <c r="L10" s="16">
        <v>0</v>
      </c>
      <c r="M10" s="16">
        <v>0</v>
      </c>
      <c r="N10" s="4">
        <v>12213966498.77</v>
      </c>
      <c r="O10" s="2">
        <v>0.10339559092210675</v>
      </c>
      <c r="P10" s="14">
        <f t="shared" si="0"/>
        <v>46863729279.419998</v>
      </c>
      <c r="Q10" s="7">
        <f t="shared" si="1"/>
        <v>8.6080843710078236E-2</v>
      </c>
      <c r="R10" s="1">
        <v>713552208.38999999</v>
      </c>
      <c r="S10" s="2">
        <v>4.6560480000000001E-2</v>
      </c>
      <c r="T10" s="1">
        <v>121647887.23</v>
      </c>
      <c r="U10" s="2">
        <v>5.3806699999999997E-3</v>
      </c>
      <c r="V10" s="14">
        <f t="shared" si="2"/>
        <v>835200095.62</v>
      </c>
      <c r="W10" s="7">
        <f t="shared" si="3"/>
        <v>2.2017432841931125E-2</v>
      </c>
      <c r="X10" s="1">
        <v>4591726081.4399996</v>
      </c>
      <c r="Y10" s="19">
        <v>0.12007464</v>
      </c>
      <c r="Z10" s="14">
        <f t="shared" si="4"/>
        <v>52290655456.480003</v>
      </c>
      <c r="AA10" s="7">
        <f t="shared" si="5"/>
        <v>8.4259653430147713E-2</v>
      </c>
      <c r="AB10" s="17"/>
    </row>
    <row r="11" spans="1:28">
      <c r="A11" s="13" t="s">
        <v>8</v>
      </c>
      <c r="B11" s="16">
        <v>596245155.44000006</v>
      </c>
      <c r="C11" s="2">
        <v>0.13311349</v>
      </c>
      <c r="D11" s="16">
        <v>1384775132.6300001</v>
      </c>
      <c r="E11" s="2">
        <v>1.085584E-2</v>
      </c>
      <c r="F11" s="1">
        <v>433069307.01999998</v>
      </c>
      <c r="G11" s="2">
        <v>0.21571923000000001</v>
      </c>
      <c r="H11" s="16">
        <v>9301650112.7299995</v>
      </c>
      <c r="I11" s="2">
        <v>4.8676247753983902E-2</v>
      </c>
      <c r="J11" s="16">
        <v>3922303549.3400002</v>
      </c>
      <c r="K11" s="2">
        <v>4.0985750000000001E-2</v>
      </c>
      <c r="L11" s="16">
        <v>0</v>
      </c>
      <c r="M11" s="16">
        <v>0</v>
      </c>
      <c r="N11" s="4">
        <v>4855791867.9799995</v>
      </c>
      <c r="O11" s="2">
        <v>4.1106013319678995E-2</v>
      </c>
      <c r="P11" s="14">
        <f t="shared" si="0"/>
        <v>20493835125.139999</v>
      </c>
      <c r="Q11" s="7">
        <f t="shared" si="1"/>
        <v>3.7643752333683708E-2</v>
      </c>
      <c r="R11" s="1">
        <v>636252567.27999997</v>
      </c>
      <c r="S11" s="2">
        <v>4.1516549999999999E-2</v>
      </c>
      <c r="T11" s="1">
        <v>2059141260.1700001</v>
      </c>
      <c r="U11" s="2">
        <v>9.1078969999999995E-2</v>
      </c>
      <c r="V11" s="14">
        <f t="shared" si="2"/>
        <v>2695393827.4499998</v>
      </c>
      <c r="W11" s="7">
        <f t="shared" si="3"/>
        <v>7.1055610373681272E-2</v>
      </c>
      <c r="X11" s="1">
        <v>1009480174.48</v>
      </c>
      <c r="Y11" s="19">
        <v>2.6398129999999999E-2</v>
      </c>
      <c r="Z11" s="14">
        <f t="shared" si="4"/>
        <v>24198709127.07</v>
      </c>
      <c r="AA11" s="7">
        <f t="shared" si="5"/>
        <v>3.8993101668057119E-2</v>
      </c>
      <c r="AB11" s="17"/>
    </row>
    <row r="12" spans="1:28">
      <c r="A12" s="13" t="s">
        <v>9</v>
      </c>
      <c r="B12" s="16">
        <v>218457472.81</v>
      </c>
      <c r="C12" s="2">
        <v>4.877128E-2</v>
      </c>
      <c r="D12" s="16">
        <v>3386607877.1399999</v>
      </c>
      <c r="E12" s="2">
        <v>2.6549059999999999E-2</v>
      </c>
      <c r="F12" s="1">
        <v>14938079.27</v>
      </c>
      <c r="G12" s="2">
        <v>7.4409100000000002E-3</v>
      </c>
      <c r="H12" s="16">
        <v>10849428772.889999</v>
      </c>
      <c r="I12" s="2">
        <v>5.6775892077002343E-2</v>
      </c>
      <c r="J12" s="16">
        <v>2320096274.7199998</v>
      </c>
      <c r="K12" s="2">
        <v>2.4243629999999999E-2</v>
      </c>
      <c r="L12" s="16">
        <v>0</v>
      </c>
      <c r="M12" s="16">
        <v>0</v>
      </c>
      <c r="N12" s="4">
        <v>4187939026.0500002</v>
      </c>
      <c r="O12" s="2">
        <v>3.545240036378014E-2</v>
      </c>
      <c r="P12" s="14">
        <f t="shared" si="0"/>
        <v>20977467502.879997</v>
      </c>
      <c r="Q12" s="7">
        <f t="shared" si="1"/>
        <v>3.8532104237416057E-2</v>
      </c>
      <c r="R12" s="1">
        <v>425477565.87</v>
      </c>
      <c r="S12" s="2">
        <v>2.7763119999999999E-2</v>
      </c>
      <c r="T12" s="16">
        <v>0</v>
      </c>
      <c r="U12" s="16">
        <v>0</v>
      </c>
      <c r="V12" s="14">
        <f t="shared" si="2"/>
        <v>425477565.87</v>
      </c>
      <c r="W12" s="7">
        <f t="shared" si="3"/>
        <v>1.1216382494947986E-2</v>
      </c>
      <c r="X12" s="1">
        <v>642856905.13</v>
      </c>
      <c r="Y12" s="19">
        <v>1.6810849999999999E-2</v>
      </c>
      <c r="Z12" s="14">
        <f t="shared" si="4"/>
        <v>22045801973.879997</v>
      </c>
      <c r="AA12" s="7">
        <f t="shared" si="5"/>
        <v>3.5523969200477859E-2</v>
      </c>
      <c r="AB12" s="17"/>
    </row>
    <row r="13" spans="1:28">
      <c r="A13" s="12" t="s">
        <v>10</v>
      </c>
      <c r="B13" s="5">
        <f>SUM(B6:B12)</f>
        <v>4479224054.8000002</v>
      </c>
      <c r="C13" s="3">
        <f t="shared" ref="C13:O13" si="7">SUM(C6:C12)</f>
        <v>1</v>
      </c>
      <c r="D13" s="5">
        <f>SUM(D6:D12)</f>
        <v>127560391703.13</v>
      </c>
      <c r="E13" s="3">
        <f>SUM(E6:E12)</f>
        <v>1</v>
      </c>
      <c r="F13" s="5">
        <f>SUM(F6:F12)</f>
        <v>2007560023.7500002</v>
      </c>
      <c r="G13" s="3">
        <f t="shared" si="7"/>
        <v>0.99999999000000006</v>
      </c>
      <c r="H13" s="5">
        <f>SUM(H6:H12)</f>
        <v>191092176203.51001</v>
      </c>
      <c r="I13" s="3">
        <f t="shared" si="7"/>
        <v>0.99999999999999978</v>
      </c>
      <c r="J13" s="5">
        <f t="shared" si="7"/>
        <v>95699193671.229996</v>
      </c>
      <c r="K13" s="3">
        <f t="shared" si="7"/>
        <v>0.99999998999999995</v>
      </c>
      <c r="L13" s="5">
        <f>SUM(L6:L12)</f>
        <v>5448260887.6400003</v>
      </c>
      <c r="M13" s="3">
        <f t="shared" si="7"/>
        <v>1</v>
      </c>
      <c r="N13" s="5">
        <f t="shared" si="7"/>
        <v>118128504221.92</v>
      </c>
      <c r="O13" s="3">
        <f t="shared" si="7"/>
        <v>0.99999999569635589</v>
      </c>
      <c r="P13" s="14">
        <f>+B13+H13+J13+L13+D13+N13+F13</f>
        <v>544415310765.97998</v>
      </c>
      <c r="Q13" s="7">
        <f t="shared" si="1"/>
        <v>1</v>
      </c>
      <c r="R13" s="5">
        <f t="shared" ref="R13:Y13" si="8">SUM(R6:R12)</f>
        <v>15325276840.970001</v>
      </c>
      <c r="S13" s="3">
        <f t="shared" si="8"/>
        <v>1</v>
      </c>
      <c r="T13" s="5">
        <f t="shared" si="8"/>
        <v>22608305226.300003</v>
      </c>
      <c r="U13" s="3">
        <f t="shared" si="8"/>
        <v>1</v>
      </c>
      <c r="V13" s="5">
        <f t="shared" si="8"/>
        <v>37933582067.269997</v>
      </c>
      <c r="W13" s="3">
        <f t="shared" si="8"/>
        <v>0.99999999999999989</v>
      </c>
      <c r="X13" s="5">
        <f t="shared" si="8"/>
        <v>38240598432.93</v>
      </c>
      <c r="Y13" s="3">
        <f t="shared" si="8"/>
        <v>1.0000000099999999</v>
      </c>
      <c r="Z13" s="5">
        <f>SUM(Z6:Z12)</f>
        <v>620589491266.17993</v>
      </c>
      <c r="AA13" s="7">
        <f>+Z13/$Z$13</f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P15" s="17"/>
      <c r="Z15" s="17"/>
    </row>
    <row r="16" spans="1:28">
      <c r="A16" s="15" t="s">
        <v>21</v>
      </c>
      <c r="P16" s="17"/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13" sqref="Z13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85546875" style="9" bestFit="1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8.85546875" style="8" bestFit="1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v>0</v>
      </c>
      <c r="D6" s="1">
        <v>12634677130.709999</v>
      </c>
      <c r="E6" s="2">
        <v>9.78213E-2</v>
      </c>
      <c r="F6" s="16">
        <v>57831597.109999999</v>
      </c>
      <c r="G6" s="2">
        <v>2.7529850000000002E-2</v>
      </c>
      <c r="H6" s="16">
        <v>2425757031.29</v>
      </c>
      <c r="I6" s="2">
        <v>1.2550256504736351E-2</v>
      </c>
      <c r="J6" s="16">
        <v>9871254097.3199997</v>
      </c>
      <c r="K6" s="2">
        <v>0.10200887</v>
      </c>
      <c r="L6" s="1">
        <v>1363922792.1700001</v>
      </c>
      <c r="M6" s="2">
        <v>0.24776860000000001</v>
      </c>
      <c r="N6" s="1">
        <v>2085494118.6300001</v>
      </c>
      <c r="O6" s="2">
        <v>1.7463091176688952E-2</v>
      </c>
      <c r="P6" s="14">
        <f>+B6+F6+H6+J6+L6+D6+N6</f>
        <v>28438936767.23</v>
      </c>
      <c r="Q6" s="7">
        <f>+P6/$P$13</f>
        <v>5.1626882170061617E-2</v>
      </c>
      <c r="R6" s="1">
        <v>840905561.89999998</v>
      </c>
      <c r="S6" s="2">
        <v>5.4713360000000003E-2</v>
      </c>
      <c r="T6" s="1">
        <v>3301799181.0100002</v>
      </c>
      <c r="U6" s="2">
        <v>0.1451518</v>
      </c>
      <c r="V6" s="14">
        <f>+R6+T6</f>
        <v>4142704742.9100003</v>
      </c>
      <c r="W6" s="7">
        <f>+V6/$V$13</f>
        <v>0.1086853203404738</v>
      </c>
      <c r="X6" s="1">
        <v>1516740923.53</v>
      </c>
      <c r="Y6" s="23">
        <v>3.9207649999999997E-2</v>
      </c>
      <c r="Z6" s="14">
        <f>+P6+V6+X6</f>
        <v>34098382433.669998</v>
      </c>
      <c r="AA6" s="7">
        <f>+Z6/$Z$13</f>
        <v>5.4326499829516768E-2</v>
      </c>
      <c r="AB6" s="17"/>
    </row>
    <row r="7" spans="1:28">
      <c r="A7" s="13" t="s">
        <v>4</v>
      </c>
      <c r="B7" s="16">
        <v>172108644.66999999</v>
      </c>
      <c r="C7" s="2">
        <v>3.7302370000000001E-2</v>
      </c>
      <c r="D7" s="1">
        <v>124654871.18000001</v>
      </c>
      <c r="E7" s="2">
        <v>9.6511000000000003E-4</v>
      </c>
      <c r="F7" s="16">
        <v>208346372.34999999</v>
      </c>
      <c r="G7" s="2">
        <v>9.9180130000000005E-2</v>
      </c>
      <c r="H7" s="16">
        <v>503403478.48000002</v>
      </c>
      <c r="I7" s="2">
        <v>2.6044829299910316E-3</v>
      </c>
      <c r="J7" s="16">
        <v>927921181.63999999</v>
      </c>
      <c r="K7" s="2">
        <v>9.5890699999999999E-3</v>
      </c>
      <c r="L7" s="16">
        <v>0</v>
      </c>
      <c r="M7" s="2">
        <v>0</v>
      </c>
      <c r="N7" s="1">
        <v>276273671.56999999</v>
      </c>
      <c r="O7" s="2">
        <v>2.3134049016234545E-3</v>
      </c>
      <c r="P7" s="14">
        <f t="shared" ref="P7:P12" si="0">+B7+F7+H7+J7+L7+D7+N7</f>
        <v>2212708219.8899999</v>
      </c>
      <c r="Q7" s="7">
        <f t="shared" ref="Q7:Q13" si="1">+P7/$P$13</f>
        <v>4.0168599649133266E-3</v>
      </c>
      <c r="R7" s="1">
        <v>80360839.739999995</v>
      </c>
      <c r="S7" s="2">
        <v>5.2286600000000004E-3</v>
      </c>
      <c r="T7" s="1">
        <v>958333634.67999995</v>
      </c>
      <c r="U7" s="2">
        <v>4.2129710000000001E-2</v>
      </c>
      <c r="V7" s="14">
        <f t="shared" ref="V7:V12" si="2">+R7+T7</f>
        <v>1038694474.42</v>
      </c>
      <c r="W7" s="7">
        <f t="shared" ref="W7:W12" si="3">+V7/$V$13</f>
        <v>2.7250515953719349E-2</v>
      </c>
      <c r="X7" s="1">
        <v>252879400.02000001</v>
      </c>
      <c r="Y7" s="23">
        <v>6.5369199999999999E-3</v>
      </c>
      <c r="Z7" s="14">
        <f t="shared" ref="Z7:Z12" si="4">+P7+V7+X7</f>
        <v>3504282094.3299999</v>
      </c>
      <c r="AA7" s="7">
        <f t="shared" ref="AA7:AA12" si="5">+Z7/$Z$13</f>
        <v>5.5831205767759157E-3</v>
      </c>
      <c r="AB7" s="17"/>
    </row>
    <row r="8" spans="1:28">
      <c r="A8" s="13" t="s">
        <v>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26">
        <f t="shared" si="0"/>
        <v>0</v>
      </c>
      <c r="Q8" s="20">
        <f t="shared" si="1"/>
        <v>0</v>
      </c>
      <c r="R8" s="16">
        <v>0</v>
      </c>
      <c r="S8" s="16">
        <v>0</v>
      </c>
      <c r="T8" s="16">
        <v>0</v>
      </c>
      <c r="U8" s="16">
        <v>0</v>
      </c>
      <c r="V8" s="26">
        <f t="shared" si="2"/>
        <v>0</v>
      </c>
      <c r="W8" s="20">
        <f t="shared" ref="W8" si="6">+V8/$P$13</f>
        <v>0</v>
      </c>
      <c r="X8" s="16">
        <v>0</v>
      </c>
      <c r="Y8" s="16">
        <v>0</v>
      </c>
      <c r="Z8" s="26">
        <f>+P8+V8+X8</f>
        <v>0</v>
      </c>
      <c r="AA8" s="7">
        <f t="shared" si="5"/>
        <v>0</v>
      </c>
      <c r="AB8" s="17"/>
    </row>
    <row r="9" spans="1:28">
      <c r="A9" s="13" t="s">
        <v>6</v>
      </c>
      <c r="B9" s="16">
        <v>3586657808.3400002</v>
      </c>
      <c r="C9" s="2">
        <v>0.77736267999999997</v>
      </c>
      <c r="D9" s="16">
        <v>101838227617.81</v>
      </c>
      <c r="E9" s="2">
        <v>0.78846081999999995</v>
      </c>
      <c r="F9" s="1">
        <v>1287123838.0999999</v>
      </c>
      <c r="G9" s="2">
        <v>0.61271578000000004</v>
      </c>
      <c r="H9" s="16">
        <v>149249396967.13</v>
      </c>
      <c r="I9" s="2">
        <v>0.77217882539480487</v>
      </c>
      <c r="J9" s="16">
        <v>70946920880.630005</v>
      </c>
      <c r="K9" s="2">
        <v>0.73316062999999998</v>
      </c>
      <c r="L9" s="1">
        <v>4140902325.3499999</v>
      </c>
      <c r="M9" s="2">
        <v>0.75223139999999999</v>
      </c>
      <c r="N9" s="4">
        <v>94809228790.460007</v>
      </c>
      <c r="O9" s="2">
        <v>0.79389445022602201</v>
      </c>
      <c r="P9" s="14">
        <f t="shared" si="0"/>
        <v>425858458227.82001</v>
      </c>
      <c r="Q9" s="7">
        <f t="shared" si="1"/>
        <v>0.77308602019839923</v>
      </c>
      <c r="R9" s="1">
        <v>12474781348.42</v>
      </c>
      <c r="S9" s="2">
        <v>0.81166919999999998</v>
      </c>
      <c r="T9" s="1">
        <v>16097416046.02</v>
      </c>
      <c r="U9" s="2">
        <v>0.70766538000000001</v>
      </c>
      <c r="V9" s="14">
        <f t="shared" si="2"/>
        <v>28572197394.440002</v>
      </c>
      <c r="W9" s="7">
        <f t="shared" si="3"/>
        <v>0.74960167797636035</v>
      </c>
      <c r="X9" s="1">
        <v>30265206497.970001</v>
      </c>
      <c r="Y9" s="19">
        <v>0.78235357000000005</v>
      </c>
      <c r="Z9" s="14">
        <f t="shared" si="4"/>
        <v>484695862120.22998</v>
      </c>
      <c r="AA9" s="7">
        <f t="shared" si="5"/>
        <v>0.77223105002309844</v>
      </c>
      <c r="AB9" s="17"/>
    </row>
    <row r="10" spans="1:28">
      <c r="A10" s="13" t="s">
        <v>7</v>
      </c>
      <c r="B10" s="16">
        <v>45275238.729999997</v>
      </c>
      <c r="C10" s="2">
        <v>9.8128299999999998E-3</v>
      </c>
      <c r="D10" s="16">
        <v>8629322674.9899998</v>
      </c>
      <c r="E10" s="2">
        <v>6.6810700000000001E-2</v>
      </c>
      <c r="F10" s="1">
        <v>20927154.18</v>
      </c>
      <c r="G10" s="2">
        <v>9.9620500000000001E-3</v>
      </c>
      <c r="H10" s="16">
        <v>18765328456.68</v>
      </c>
      <c r="I10" s="2">
        <v>9.7087087655155627E-2</v>
      </c>
      <c r="J10" s="16">
        <v>7630283984.7799997</v>
      </c>
      <c r="K10" s="2">
        <v>7.8850829999999997E-2</v>
      </c>
      <c r="L10" s="16">
        <v>0</v>
      </c>
      <c r="M10" s="16">
        <v>0</v>
      </c>
      <c r="N10" s="4">
        <v>12712002265.059999</v>
      </c>
      <c r="O10" s="2">
        <v>0.1064452076896046</v>
      </c>
      <c r="P10" s="14">
        <f t="shared" si="0"/>
        <v>47803139774.419998</v>
      </c>
      <c r="Q10" s="7">
        <f t="shared" si="1"/>
        <v>8.6779863983408242E-2</v>
      </c>
      <c r="R10" s="1">
        <v>715371483.86000001</v>
      </c>
      <c r="S10" s="2">
        <v>4.6545509999999998E-2</v>
      </c>
      <c r="T10" s="1">
        <v>120503756.2</v>
      </c>
      <c r="U10" s="2">
        <v>5.29752E-3</v>
      </c>
      <c r="V10" s="14">
        <f t="shared" si="2"/>
        <v>835875240.06000006</v>
      </c>
      <c r="W10" s="7">
        <f t="shared" si="3"/>
        <v>2.1929481792317344E-2</v>
      </c>
      <c r="X10" s="1">
        <v>4595957824.0699997</v>
      </c>
      <c r="Y10" s="19">
        <v>0.1188052</v>
      </c>
      <c r="Z10" s="14">
        <f t="shared" si="4"/>
        <v>53234972838.549995</v>
      </c>
      <c r="AA10" s="7">
        <f t="shared" si="5"/>
        <v>8.4815452711389613E-2</v>
      </c>
      <c r="AB10" s="17"/>
    </row>
    <row r="11" spans="1:28">
      <c r="A11" s="13" t="s">
        <v>8</v>
      </c>
      <c r="B11" s="16">
        <v>591658721.94000006</v>
      </c>
      <c r="C11" s="2">
        <v>0.12823454000000001</v>
      </c>
      <c r="D11" s="16">
        <v>1378162578.4000001</v>
      </c>
      <c r="E11" s="2">
        <v>1.067013E-2</v>
      </c>
      <c r="F11" s="1">
        <v>511474500.88999999</v>
      </c>
      <c r="G11" s="2">
        <v>0.24347968</v>
      </c>
      <c r="H11" s="16">
        <v>10293356342.34</v>
      </c>
      <c r="I11" s="2">
        <v>5.325523567474625E-2</v>
      </c>
      <c r="J11" s="16">
        <v>4249809028.9899998</v>
      </c>
      <c r="K11" s="2">
        <v>4.3917240000000003E-2</v>
      </c>
      <c r="L11" s="16">
        <v>0</v>
      </c>
      <c r="M11" s="16">
        <v>0</v>
      </c>
      <c r="N11" s="4">
        <v>4588570485.8500004</v>
      </c>
      <c r="O11" s="2">
        <v>3.8422848594606339E-2</v>
      </c>
      <c r="P11" s="14">
        <f t="shared" si="0"/>
        <v>21613031658.41</v>
      </c>
      <c r="Q11" s="7">
        <f t="shared" si="1"/>
        <v>3.9235413331355232E-2</v>
      </c>
      <c r="R11" s="1">
        <v>837327945.49000001</v>
      </c>
      <c r="S11" s="2">
        <v>5.4480580000000001E-2</v>
      </c>
      <c r="T11" s="1">
        <v>2269161646.9200001</v>
      </c>
      <c r="U11" s="2">
        <v>9.9755579999999996E-2</v>
      </c>
      <c r="V11" s="14">
        <f t="shared" si="2"/>
        <v>3106489592.4099998</v>
      </c>
      <c r="W11" s="7">
        <f t="shared" si="3"/>
        <v>8.1499850324419726E-2</v>
      </c>
      <c r="X11" s="1">
        <v>1302364958.28</v>
      </c>
      <c r="Y11" s="19">
        <v>3.3666050000000003E-2</v>
      </c>
      <c r="Z11" s="14">
        <f t="shared" si="4"/>
        <v>26021886209.099998</v>
      </c>
      <c r="AA11" s="7">
        <f t="shared" si="5"/>
        <v>4.1458799385933866E-2</v>
      </c>
      <c r="AB11" s="17"/>
    </row>
    <row r="12" spans="1:28">
      <c r="A12" s="13" t="s">
        <v>9</v>
      </c>
      <c r="B12" s="16">
        <v>218179175.88</v>
      </c>
      <c r="C12" s="2">
        <v>4.7287570000000001E-2</v>
      </c>
      <c r="D12" s="16">
        <v>4555751548.8000002</v>
      </c>
      <c r="E12" s="2">
        <v>3.5271940000000002E-2</v>
      </c>
      <c r="F12" s="1">
        <v>14983166.810000001</v>
      </c>
      <c r="G12" s="2">
        <v>7.1325099999999999E-3</v>
      </c>
      <c r="H12" s="16">
        <v>12046220127.780001</v>
      </c>
      <c r="I12" s="2">
        <v>6.2324111840565834E-2</v>
      </c>
      <c r="J12" s="16">
        <v>3142401223.5</v>
      </c>
      <c r="K12" s="2">
        <v>3.247336E-2</v>
      </c>
      <c r="L12" s="16">
        <v>0</v>
      </c>
      <c r="M12" s="16">
        <v>0</v>
      </c>
      <c r="N12" s="4">
        <v>4951395224.3199997</v>
      </c>
      <c r="O12" s="2">
        <v>4.1460997411454682E-2</v>
      </c>
      <c r="P12" s="14">
        <f t="shared" si="0"/>
        <v>24928930467.09</v>
      </c>
      <c r="Q12" s="7">
        <f t="shared" si="1"/>
        <v>4.5254960351862369E-2</v>
      </c>
      <c r="R12" s="1">
        <v>420545273.80000001</v>
      </c>
      <c r="S12" s="2">
        <v>2.73627E-2</v>
      </c>
      <c r="T12" s="16">
        <v>0</v>
      </c>
      <c r="U12" s="16">
        <v>0</v>
      </c>
      <c r="V12" s="14">
        <f t="shared" si="2"/>
        <v>420545273.80000001</v>
      </c>
      <c r="W12" s="7">
        <f t="shared" si="3"/>
        <v>1.1033153612709262E-2</v>
      </c>
      <c r="X12" s="1">
        <v>751669734.48000002</v>
      </c>
      <c r="Y12" s="19">
        <v>1.9430610000000001E-2</v>
      </c>
      <c r="Z12" s="14">
        <f t="shared" si="4"/>
        <v>26101145475.369999</v>
      </c>
      <c r="AA12" s="7">
        <f t="shared" si="5"/>
        <v>4.1585077473285395E-2</v>
      </c>
      <c r="AB12" s="17"/>
    </row>
    <row r="13" spans="1:28">
      <c r="A13" s="12" t="s">
        <v>10</v>
      </c>
      <c r="B13" s="5">
        <f>SUM(B6:B12)</f>
        <v>4613879589.5600004</v>
      </c>
      <c r="C13" s="3">
        <f t="shared" ref="C13:O13" si="7">SUM(C6:C12)</f>
        <v>0.99999999000000006</v>
      </c>
      <c r="D13" s="5">
        <f>SUM(D6:D12)</f>
        <v>129160796421.89</v>
      </c>
      <c r="E13" s="3">
        <f>SUM(E6:E12)</f>
        <v>0.99999999999999989</v>
      </c>
      <c r="F13" s="5">
        <f>SUM(F6:F12)</f>
        <v>2100686629.4400001</v>
      </c>
      <c r="G13" s="3">
        <f t="shared" si="7"/>
        <v>1</v>
      </c>
      <c r="H13" s="5">
        <f>SUM(H6:H12)</f>
        <v>193283462403.69998</v>
      </c>
      <c r="I13" s="3">
        <f t="shared" si="7"/>
        <v>0.99999999999999989</v>
      </c>
      <c r="J13" s="5">
        <f t="shared" si="7"/>
        <v>96768590396.860001</v>
      </c>
      <c r="K13" s="3">
        <f t="shared" si="7"/>
        <v>1</v>
      </c>
      <c r="L13" s="5">
        <f>SUM(L6:L12)</f>
        <v>5504825117.5200005</v>
      </c>
      <c r="M13" s="3">
        <f t="shared" si="7"/>
        <v>1</v>
      </c>
      <c r="N13" s="5">
        <f t="shared" si="7"/>
        <v>119422964555.89001</v>
      </c>
      <c r="O13" s="3">
        <f t="shared" si="7"/>
        <v>1</v>
      </c>
      <c r="P13" s="14">
        <f>+B13+H13+J13+L13+D13+N13+F13</f>
        <v>550855205114.85999</v>
      </c>
      <c r="Q13" s="7">
        <f t="shared" si="1"/>
        <v>1</v>
      </c>
      <c r="R13" s="5">
        <f t="shared" ref="R13:Y13" si="8">SUM(R6:R12)</f>
        <v>15369292453.209999</v>
      </c>
      <c r="S13" s="3">
        <f t="shared" si="8"/>
        <v>1.0000000099999999</v>
      </c>
      <c r="T13" s="5">
        <f t="shared" si="8"/>
        <v>22747214264.830002</v>
      </c>
      <c r="U13" s="3">
        <f t="shared" si="8"/>
        <v>0.99999998999999995</v>
      </c>
      <c r="V13" s="5">
        <f t="shared" si="8"/>
        <v>38116506718.040009</v>
      </c>
      <c r="W13" s="3">
        <f t="shared" si="8"/>
        <v>0.99999999999999989</v>
      </c>
      <c r="X13" s="5">
        <f t="shared" si="8"/>
        <v>38684819338.349998</v>
      </c>
      <c r="Y13" s="3">
        <f t="shared" si="8"/>
        <v>1</v>
      </c>
      <c r="Z13" s="5">
        <f>SUM(Z6:Z12)</f>
        <v>627656531171.25</v>
      </c>
      <c r="AA13" s="7">
        <f>+Z13/$Z$13</f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P15" s="17"/>
      <c r="Z15" s="17"/>
    </row>
    <row r="16" spans="1:28">
      <c r="A16" s="15" t="s">
        <v>21</v>
      </c>
      <c r="P16" s="17"/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17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85546875" style="9" bestFit="1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8.85546875" style="8" bestFit="1" customWidth="1"/>
    <col min="17" max="17" width="8.85546875" style="8" customWidth="1"/>
    <col min="18" max="18" width="17.85546875" style="8" bestFit="1" customWidth="1"/>
    <col min="19" max="19" width="10.5703125" style="8" customWidth="1"/>
    <col min="20" max="20" width="17.85546875" style="8" bestFit="1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22" t="s">
        <v>42</v>
      </c>
      <c r="D6" s="1">
        <v>8986286980.6599998</v>
      </c>
      <c r="E6" s="2">
        <v>6.8678497550278161E-2</v>
      </c>
      <c r="F6" s="16">
        <v>79037003.010000005</v>
      </c>
      <c r="G6" s="2">
        <v>3.5350306369993249E-2</v>
      </c>
      <c r="H6" s="16">
        <v>2733787694.1700001</v>
      </c>
      <c r="I6" s="2">
        <v>1.399879487859023E-2</v>
      </c>
      <c r="J6" s="16">
        <v>7061034642.5</v>
      </c>
      <c r="K6" s="2">
        <v>7.2098941003010411E-2</v>
      </c>
      <c r="L6" s="1">
        <v>1348330053.3499999</v>
      </c>
      <c r="M6" s="2">
        <v>0.24242702877559688</v>
      </c>
      <c r="N6" s="1">
        <v>1615403840.9100001</v>
      </c>
      <c r="O6" s="2">
        <v>1.3394090434413558E-2</v>
      </c>
      <c r="P6" s="14">
        <v>21823880214.599998</v>
      </c>
      <c r="Q6" s="7">
        <v>3.9163816752497575E-2</v>
      </c>
      <c r="R6" s="1">
        <v>760527995.5</v>
      </c>
      <c r="S6" s="2">
        <v>4.9093566927329357E-2</v>
      </c>
      <c r="T6" s="1">
        <v>3338307149.1100001</v>
      </c>
      <c r="U6" s="2">
        <v>0.14703868465437051</v>
      </c>
      <c r="V6" s="14">
        <v>4098835144.6100001</v>
      </c>
      <c r="W6" s="7">
        <v>0.10731340692185597</v>
      </c>
      <c r="X6" s="1">
        <v>1254232364.6099999</v>
      </c>
      <c r="Y6" s="2">
        <v>3.2032390000000001E-2</v>
      </c>
      <c r="Z6" s="14">
        <v>27176947723.82</v>
      </c>
      <c r="AA6" s="7">
        <v>4.2825581199619447E-2</v>
      </c>
      <c r="AB6" s="17"/>
    </row>
    <row r="7" spans="1:28">
      <c r="A7" s="13" t="s">
        <v>4</v>
      </c>
      <c r="B7" s="16">
        <v>168709260.09999999</v>
      </c>
      <c r="C7" s="22">
        <v>3.5337347203796825E-2</v>
      </c>
      <c r="D7" s="1">
        <v>1706183808.1300001</v>
      </c>
      <c r="E7" s="2">
        <v>1.3039661513055117E-2</v>
      </c>
      <c r="F7" s="16">
        <v>223809208.05000001</v>
      </c>
      <c r="G7" s="2">
        <v>0.1001015191832621</v>
      </c>
      <c r="H7" s="16">
        <v>828467612.27999997</v>
      </c>
      <c r="I7" s="2">
        <v>4.2423002315050834E-3</v>
      </c>
      <c r="J7" s="16">
        <v>1112937678.4000001</v>
      </c>
      <c r="K7" s="2">
        <v>1.136400429648352E-2</v>
      </c>
      <c r="L7" s="16">
        <v>0</v>
      </c>
      <c r="M7" s="2" t="s">
        <v>42</v>
      </c>
      <c r="N7" s="1">
        <v>503882310.98000002</v>
      </c>
      <c r="O7" s="2">
        <v>4.1779306639295214E-3</v>
      </c>
      <c r="P7" s="14">
        <v>4543989877.9400005</v>
      </c>
      <c r="Q7" s="7">
        <v>8.1543696700549246E-3</v>
      </c>
      <c r="R7" s="1">
        <v>93432737.469999999</v>
      </c>
      <c r="S7" s="2">
        <v>6.0312656172129544E-3</v>
      </c>
      <c r="T7" s="1">
        <v>908096162.00999999</v>
      </c>
      <c r="U7" s="2">
        <v>3.9997896909285492E-2</v>
      </c>
      <c r="V7" s="14">
        <v>1001528899.48</v>
      </c>
      <c r="W7" s="7">
        <v>2.6221468915437973E-2</v>
      </c>
      <c r="X7" s="1">
        <v>302676577.69999999</v>
      </c>
      <c r="Y7" s="2">
        <v>7.7301899999999996E-3</v>
      </c>
      <c r="Z7" s="14">
        <v>5848195355.1199999</v>
      </c>
      <c r="AA7" s="7">
        <v>9.2156178683897184E-3</v>
      </c>
      <c r="AB7" s="17"/>
    </row>
    <row r="8" spans="1:28">
      <c r="A8" s="13" t="s">
        <v>5</v>
      </c>
      <c r="B8" s="16">
        <v>0</v>
      </c>
      <c r="C8" s="22" t="s">
        <v>42</v>
      </c>
      <c r="D8" s="16">
        <v>0</v>
      </c>
      <c r="E8" s="2" t="s">
        <v>42</v>
      </c>
      <c r="F8" s="16">
        <v>0</v>
      </c>
      <c r="G8" s="2" t="s">
        <v>42</v>
      </c>
      <c r="H8" s="16">
        <v>0</v>
      </c>
      <c r="I8" s="2" t="s">
        <v>42</v>
      </c>
      <c r="J8" s="16">
        <v>0</v>
      </c>
      <c r="K8" s="2" t="s">
        <v>42</v>
      </c>
      <c r="L8" s="16">
        <v>0</v>
      </c>
      <c r="M8" s="2" t="s">
        <v>42</v>
      </c>
      <c r="N8" s="16">
        <v>0</v>
      </c>
      <c r="O8" s="2" t="s">
        <v>42</v>
      </c>
      <c r="P8" s="5" t="s">
        <v>42</v>
      </c>
      <c r="Q8" s="3" t="s">
        <v>42</v>
      </c>
      <c r="R8" s="16">
        <v>0</v>
      </c>
      <c r="S8" s="2" t="s">
        <v>42</v>
      </c>
      <c r="T8" s="16">
        <v>0</v>
      </c>
      <c r="U8" s="2" t="s">
        <v>42</v>
      </c>
      <c r="V8" s="5" t="s">
        <v>42</v>
      </c>
      <c r="W8" s="3" t="s">
        <v>42</v>
      </c>
      <c r="X8" s="16">
        <v>0</v>
      </c>
      <c r="Y8" s="2" t="s">
        <v>42</v>
      </c>
      <c r="Z8" s="14">
        <v>0</v>
      </c>
      <c r="AA8" s="7">
        <v>0</v>
      </c>
      <c r="AB8" s="17"/>
    </row>
    <row r="9" spans="1:28">
      <c r="A9" s="13" t="s">
        <v>6</v>
      </c>
      <c r="B9" s="16">
        <v>3759056195.4299998</v>
      </c>
      <c r="C9" s="22">
        <v>0.78736089446280166</v>
      </c>
      <c r="D9" s="16">
        <v>104662383869.07001</v>
      </c>
      <c r="E9" s="2">
        <v>0.7998915780931658</v>
      </c>
      <c r="F9" s="16">
        <v>1335534551.1900001</v>
      </c>
      <c r="G9" s="2">
        <v>0.59733484006604576</v>
      </c>
      <c r="H9" s="16">
        <v>149803041454.85999</v>
      </c>
      <c r="I9" s="2">
        <v>0.76709030989775473</v>
      </c>
      <c r="J9" s="16">
        <v>73450488082.470001</v>
      </c>
      <c r="K9" s="2">
        <v>0.74998958014251427</v>
      </c>
      <c r="L9" s="16">
        <v>4166157334.9000001</v>
      </c>
      <c r="M9" s="2">
        <v>0.74906670039883261</v>
      </c>
      <c r="N9" s="16">
        <v>94990913842.509995</v>
      </c>
      <c r="O9" s="2">
        <v>0.78761536789304365</v>
      </c>
      <c r="P9" s="14">
        <v>432167575330.43005</v>
      </c>
      <c r="Q9" s="7">
        <v>0.77554181750361895</v>
      </c>
      <c r="R9" s="16">
        <v>12669553821.959999</v>
      </c>
      <c r="S9" s="2">
        <v>0.81784443462712042</v>
      </c>
      <c r="T9" s="16">
        <v>16063114549.799999</v>
      </c>
      <c r="U9" s="2">
        <v>0.70751405708272241</v>
      </c>
      <c r="V9" s="14">
        <v>28732668371.759998</v>
      </c>
      <c r="W9" s="46">
        <v>0.75226263661375037</v>
      </c>
      <c r="X9" s="1">
        <v>30974860039.900002</v>
      </c>
      <c r="Y9" s="19">
        <v>0.79108058999999997</v>
      </c>
      <c r="Z9" s="14">
        <v>491875103742.03009</v>
      </c>
      <c r="AA9" s="7">
        <v>0.77509944860042845</v>
      </c>
      <c r="AB9" s="17"/>
    </row>
    <row r="10" spans="1:28">
      <c r="A10" s="13" t="s">
        <v>7</v>
      </c>
      <c r="B10" s="16">
        <v>45475427.789999999</v>
      </c>
      <c r="C10" s="22">
        <v>9.5251498353078317E-3</v>
      </c>
      <c r="D10" s="16">
        <v>8760218401.0200005</v>
      </c>
      <c r="E10" s="2">
        <v>6.6950748322325032E-2</v>
      </c>
      <c r="F10" s="1">
        <v>21101520.68</v>
      </c>
      <c r="G10" s="2">
        <v>9.4379239154142643E-3</v>
      </c>
      <c r="H10" s="16">
        <v>18658744459.759998</v>
      </c>
      <c r="I10" s="2">
        <v>9.5545069919379555E-2</v>
      </c>
      <c r="J10" s="16">
        <v>8006437222.8299999</v>
      </c>
      <c r="K10" s="2">
        <v>8.1752274871823308E-2</v>
      </c>
      <c r="L10" s="1">
        <v>0</v>
      </c>
      <c r="M10" s="2" t="s">
        <v>42</v>
      </c>
      <c r="N10" s="4">
        <v>12587031895.280001</v>
      </c>
      <c r="O10" s="2">
        <v>0.10436513721005883</v>
      </c>
      <c r="P10" s="14">
        <v>48079008927.360001</v>
      </c>
      <c r="Q10" s="7">
        <v>8.6279684307153534E-2</v>
      </c>
      <c r="R10" s="1">
        <v>702893862.65999997</v>
      </c>
      <c r="S10" s="2">
        <v>4.5373171130434417E-2</v>
      </c>
      <c r="T10" s="1">
        <v>121292001.16</v>
      </c>
      <c r="U10" s="2">
        <v>5.342413239122568E-3</v>
      </c>
      <c r="V10" s="14">
        <v>824185863.81999993</v>
      </c>
      <c r="W10" s="7">
        <v>2.157837284567652E-2</v>
      </c>
      <c r="X10" s="1">
        <v>4559545981.5</v>
      </c>
      <c r="Y10" s="19">
        <v>0.11644825</v>
      </c>
      <c r="Z10" s="14">
        <v>53462740772.68</v>
      </c>
      <c r="AA10" s="7">
        <v>8.4246876042957997E-2</v>
      </c>
      <c r="AB10" s="17"/>
    </row>
    <row r="11" spans="1:28">
      <c r="A11" s="13" t="s">
        <v>8</v>
      </c>
      <c r="B11" s="16">
        <v>573561985.62</v>
      </c>
      <c r="C11" s="22">
        <v>0.12013661263607821</v>
      </c>
      <c r="D11" s="16">
        <v>1387297174.76</v>
      </c>
      <c r="E11" s="2">
        <v>1.0602542053610756E-2</v>
      </c>
      <c r="F11" s="1">
        <v>532227444.56</v>
      </c>
      <c r="G11" s="2">
        <v>0.23804550409552017</v>
      </c>
      <c r="H11" s="16">
        <v>10315052787.540001</v>
      </c>
      <c r="I11" s="2">
        <v>5.2819869093178914E-2</v>
      </c>
      <c r="J11" s="16">
        <v>4257082954.1900001</v>
      </c>
      <c r="K11" s="2">
        <v>4.3468300086174812E-2</v>
      </c>
      <c r="L11" s="16">
        <v>47310156.189999998</v>
      </c>
      <c r="M11" s="2">
        <v>8.5062708255705683E-3</v>
      </c>
      <c r="N11" s="4">
        <v>6606109980.25</v>
      </c>
      <c r="O11" s="2">
        <v>5.4774436121995181E-2</v>
      </c>
      <c r="P11" s="14">
        <v>23718642483.110001</v>
      </c>
      <c r="Q11" s="7">
        <v>4.2564042630929083E-2</v>
      </c>
      <c r="R11" s="1">
        <v>839950544.03999996</v>
      </c>
      <c r="S11" s="2">
        <v>5.422044749630054E-2</v>
      </c>
      <c r="T11" s="1">
        <v>2272787881.3099999</v>
      </c>
      <c r="U11" s="2">
        <v>0.10010694811449904</v>
      </c>
      <c r="V11" s="14">
        <v>3112738425.3499999</v>
      </c>
      <c r="W11" s="7">
        <v>8.1495974708849908E-2</v>
      </c>
      <c r="X11" s="1">
        <v>1307785404.73</v>
      </c>
      <c r="Y11" s="19">
        <v>3.3400109999999997E-2</v>
      </c>
      <c r="Z11" s="14">
        <v>28139166313.189999</v>
      </c>
      <c r="AA11" s="7">
        <v>4.4341850456550411E-2</v>
      </c>
      <c r="AB11" s="17"/>
    </row>
    <row r="12" spans="1:28">
      <c r="A12" s="13" t="s">
        <v>9</v>
      </c>
      <c r="B12" s="16">
        <v>227445156.16</v>
      </c>
      <c r="C12" s="22">
        <v>4.7639995862015574E-2</v>
      </c>
      <c r="D12" s="16">
        <v>5343342779.8299999</v>
      </c>
      <c r="E12" s="2">
        <v>4.0836972467565104E-2</v>
      </c>
      <c r="F12" s="1">
        <v>44112564.479999997</v>
      </c>
      <c r="G12" s="2">
        <v>1.9729906369764332E-2</v>
      </c>
      <c r="H12" s="16">
        <v>12948265930.57</v>
      </c>
      <c r="I12" s="2">
        <v>6.6303655979591231E-2</v>
      </c>
      <c r="J12" s="16">
        <v>4047364159.3499999</v>
      </c>
      <c r="K12" s="2">
        <v>4.1326899599993631E-2</v>
      </c>
      <c r="L12" s="16">
        <v>0</v>
      </c>
      <c r="M12" s="2" t="s">
        <v>42</v>
      </c>
      <c r="N12" s="4">
        <v>4302372181.3599997</v>
      </c>
      <c r="O12" s="2">
        <v>3.5673037676559251E-2</v>
      </c>
      <c r="P12" s="14">
        <v>26912902771.75</v>
      </c>
      <c r="Q12" s="7">
        <v>4.8296269135745876E-2</v>
      </c>
      <c r="R12" s="1">
        <v>425039262.20999998</v>
      </c>
      <c r="S12" s="2">
        <v>2.743711420160249E-2</v>
      </c>
      <c r="T12" s="16">
        <v>0</v>
      </c>
      <c r="U12" s="2" t="s">
        <v>42</v>
      </c>
      <c r="V12" s="14">
        <v>425039262.20999998</v>
      </c>
      <c r="W12" s="7">
        <v>1.1128139994429354E-2</v>
      </c>
      <c r="X12" s="1">
        <v>756025408.77999997</v>
      </c>
      <c r="Y12" s="19">
        <v>1.9308470000000001E-2</v>
      </c>
      <c r="Z12" s="14">
        <v>28093967442.739998</v>
      </c>
      <c r="AA12" s="7">
        <v>4.4270625832054003E-2</v>
      </c>
      <c r="AB12" s="17"/>
    </row>
    <row r="13" spans="1:28">
      <c r="A13" s="12" t="s">
        <v>10</v>
      </c>
      <c r="B13" s="5">
        <v>4774248025.0999994</v>
      </c>
      <c r="C13" s="3">
        <v>1</v>
      </c>
      <c r="D13" s="5">
        <v>130845713013.47002</v>
      </c>
      <c r="E13" s="3">
        <v>1</v>
      </c>
      <c r="F13" s="5">
        <v>2235822291.9700003</v>
      </c>
      <c r="G13" s="3">
        <v>1</v>
      </c>
      <c r="H13" s="5">
        <v>195287359939.18002</v>
      </c>
      <c r="I13" s="3">
        <v>1</v>
      </c>
      <c r="J13" s="5">
        <v>97935344739.740005</v>
      </c>
      <c r="K13" s="3">
        <v>1</v>
      </c>
      <c r="L13" s="5">
        <v>5561797544.4399996</v>
      </c>
      <c r="M13" s="3">
        <v>1</v>
      </c>
      <c r="N13" s="5">
        <v>120605714051.28999</v>
      </c>
      <c r="O13" s="3">
        <v>1</v>
      </c>
      <c r="P13" s="14">
        <v>557245999605.19006</v>
      </c>
      <c r="Q13" s="7">
        <v>1</v>
      </c>
      <c r="R13" s="5">
        <v>15491398223.839996</v>
      </c>
      <c r="S13" s="7">
        <v>1</v>
      </c>
      <c r="T13" s="5">
        <v>22703597743.389999</v>
      </c>
      <c r="U13" s="3">
        <v>1</v>
      </c>
      <c r="V13" s="5">
        <v>38194995967.229996</v>
      </c>
      <c r="W13" s="3">
        <v>1.0000000000000002</v>
      </c>
      <c r="X13" s="5">
        <v>39155125777.220009</v>
      </c>
      <c r="Y13" s="3">
        <v>1</v>
      </c>
      <c r="Z13" s="5">
        <v>634596121349.58008</v>
      </c>
      <c r="AA13" s="7"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P15" s="17"/>
      <c r="Z15" s="17"/>
    </row>
    <row r="16" spans="1:28">
      <c r="A16" s="15" t="s">
        <v>21</v>
      </c>
      <c r="P16" s="17"/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N25" sqref="N25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39562541.090000004</v>
      </c>
      <c r="C6" s="2">
        <v>1.1989029999999999E-2</v>
      </c>
      <c r="D6" s="16">
        <v>101999994.68000001</v>
      </c>
      <c r="E6" s="2">
        <v>8.9900049999999995E-2</v>
      </c>
      <c r="F6" s="16">
        <v>13269428592.620001</v>
      </c>
      <c r="G6" s="2">
        <f>+F6/$F$13</f>
        <v>7.7545086221173981E-2</v>
      </c>
      <c r="H6" s="16">
        <v>8544133470.0900002</v>
      </c>
      <c r="I6" s="2">
        <v>0.1006167</v>
      </c>
      <c r="J6" s="4">
        <v>1079949630.99</v>
      </c>
      <c r="K6" s="2">
        <v>0.21895139</v>
      </c>
      <c r="L6" s="16">
        <v>22625917907.09</v>
      </c>
      <c r="M6" s="2">
        <v>0.19759784</v>
      </c>
      <c r="N6" s="4">
        <v>1303263584.9100001</v>
      </c>
      <c r="O6" s="2">
        <v>1.2379350000000001E-2</v>
      </c>
      <c r="P6" s="14">
        <f>+B6+D6+F6+H6+J6+L6+N6</f>
        <v>46964255721.470009</v>
      </c>
      <c r="Q6" s="7">
        <f>+P6/$P$13</f>
        <v>9.6796491861609185E-2</v>
      </c>
      <c r="R6" s="4">
        <v>854240253.63</v>
      </c>
      <c r="S6" s="2">
        <v>6.0820050000000001E-2</v>
      </c>
      <c r="T6" s="4">
        <v>2568712558.4899998</v>
      </c>
      <c r="U6" s="2">
        <v>0.11917234</v>
      </c>
      <c r="V6" s="14">
        <f>+R6+T6</f>
        <v>3422952812.1199999</v>
      </c>
      <c r="W6" s="7">
        <f>+V6/$V$13</f>
        <v>9.61504242682307E-2</v>
      </c>
      <c r="X6" s="18">
        <v>1892376060.3099999</v>
      </c>
      <c r="Y6" s="19">
        <v>5.5931809999999998E-2</v>
      </c>
      <c r="Z6" s="14">
        <f>+P6+V6+X6</f>
        <v>52279584593.900009</v>
      </c>
      <c r="AA6" s="7">
        <f>+Z6/$Z$13</f>
        <v>9.4262139450067103E-2</v>
      </c>
      <c r="AB6" s="17"/>
    </row>
    <row r="7" spans="1:28">
      <c r="A7" s="13" t="s">
        <v>4</v>
      </c>
      <c r="B7" s="16">
        <v>68419271.859999999</v>
      </c>
      <c r="C7" s="2">
        <v>2.0733769999999999E-2</v>
      </c>
      <c r="D7" s="16">
        <v>134425732.24000001</v>
      </c>
      <c r="E7" s="2">
        <v>0.11847922</v>
      </c>
      <c r="F7" s="16">
        <v>1671499049.8099999</v>
      </c>
      <c r="G7" s="2">
        <f t="shared" ref="G7:G12" si="0">+F7/$F$13</f>
        <v>9.7680572325635085E-3</v>
      </c>
      <c r="H7" s="16">
        <v>354993959.22000003</v>
      </c>
      <c r="I7" s="2">
        <v>4.1804499999999996E-3</v>
      </c>
      <c r="J7" s="16">
        <v>191631430.05000001</v>
      </c>
      <c r="K7" s="22">
        <v>3.8851780000000002E-2</v>
      </c>
      <c r="L7" s="16">
        <v>1016353450.42</v>
      </c>
      <c r="M7" s="2">
        <v>8.8760699999999998E-3</v>
      </c>
      <c r="N7" s="4">
        <v>15470166.390000001</v>
      </c>
      <c r="O7" s="2">
        <v>1.4694999999999999E-4</v>
      </c>
      <c r="P7" s="14">
        <f>+B7+D7+F7+H7+J7+L7+N7</f>
        <v>3452793059.9900002</v>
      </c>
      <c r="Q7" s="7">
        <f t="shared" ref="Q7:Q13" si="1">+P7/$P$13</f>
        <v>7.1164388788206162E-3</v>
      </c>
      <c r="R7" s="4">
        <v>151777633.52000001</v>
      </c>
      <c r="S7" s="2">
        <v>1.080624E-2</v>
      </c>
      <c r="T7" s="4">
        <v>1907713357.8800001</v>
      </c>
      <c r="U7" s="2">
        <v>8.8506070000000006E-2</v>
      </c>
      <c r="V7" s="14">
        <f t="shared" ref="V7:V12" si="2">+R7+T7</f>
        <v>2059490991.4000001</v>
      </c>
      <c r="W7" s="7">
        <f t="shared" ref="W7:W12" si="3">+V7/$V$13</f>
        <v>5.7850909278841373E-2</v>
      </c>
      <c r="X7" s="18">
        <v>193055458.34</v>
      </c>
      <c r="Y7" s="19">
        <v>5.70602E-3</v>
      </c>
      <c r="Z7" s="14">
        <f t="shared" ref="Z7:Z12" si="4">+P7+V7+X7</f>
        <v>5705339509.7300005</v>
      </c>
      <c r="AA7" s="7">
        <f t="shared" ref="AA7:AA13" si="5">+Z7/$Z$13</f>
        <v>1.0286950683592408E-2</v>
      </c>
      <c r="AB7" s="17"/>
    </row>
    <row r="8" spans="1:28">
      <c r="A8" s="13" t="s">
        <v>5</v>
      </c>
      <c r="B8" s="16">
        <v>0</v>
      </c>
      <c r="C8" s="16">
        <v>0</v>
      </c>
      <c r="D8" s="16">
        <v>19954750.170000002</v>
      </c>
      <c r="E8" s="22">
        <v>1.7587579999999998E-2</v>
      </c>
      <c r="F8" s="16">
        <v>0</v>
      </c>
      <c r="G8" s="2">
        <f t="shared" si="0"/>
        <v>0</v>
      </c>
      <c r="H8" s="16">
        <v>54981132.549999997</v>
      </c>
      <c r="I8" s="2">
        <v>6.4745999999999998E-4</v>
      </c>
      <c r="J8" s="16">
        <v>0</v>
      </c>
      <c r="K8" s="16">
        <v>0</v>
      </c>
      <c r="L8" s="16">
        <v>0</v>
      </c>
      <c r="M8" s="16">
        <v>0</v>
      </c>
      <c r="N8" s="4">
        <v>178423245.66999999</v>
      </c>
      <c r="O8" s="2">
        <v>1.6947900000000001E-3</v>
      </c>
      <c r="P8" s="14">
        <f t="shared" ref="P8:P12" si="6">+B8+D8+F8+H8+J8+L8+N8</f>
        <v>253359128.38999999</v>
      </c>
      <c r="Q8" s="7">
        <f t="shared" si="1"/>
        <v>5.2219021535681654E-4</v>
      </c>
      <c r="R8" s="16">
        <v>0</v>
      </c>
      <c r="S8" s="16">
        <v>0</v>
      </c>
      <c r="T8" s="16">
        <v>0</v>
      </c>
      <c r="U8" s="16">
        <v>0</v>
      </c>
      <c r="V8" s="20">
        <v>0</v>
      </c>
      <c r="W8" s="26">
        <v>0</v>
      </c>
      <c r="X8" s="16">
        <v>0</v>
      </c>
      <c r="Y8" s="16">
        <v>0</v>
      </c>
      <c r="Z8" s="14">
        <f>+P8+V8+X8</f>
        <v>253359128.38999999</v>
      </c>
      <c r="AA8" s="7">
        <f t="shared" si="5"/>
        <v>4.5681643564612814E-4</v>
      </c>
      <c r="AB8" s="17"/>
    </row>
    <row r="9" spans="1:28">
      <c r="A9" s="13" t="s">
        <v>6</v>
      </c>
      <c r="B9" s="16">
        <v>2565225932.5</v>
      </c>
      <c r="C9" s="2">
        <v>0.777366</v>
      </c>
      <c r="D9" s="16">
        <v>796157604.84000003</v>
      </c>
      <c r="E9" s="2">
        <v>0.70171185999999997</v>
      </c>
      <c r="F9" s="16">
        <v>127970985665.14</v>
      </c>
      <c r="G9" s="2">
        <f t="shared" si="0"/>
        <v>0.74784841321132856</v>
      </c>
      <c r="H9" s="16">
        <v>64505110593.07</v>
      </c>
      <c r="I9" s="2">
        <v>0.75961959000000001</v>
      </c>
      <c r="J9" s="4">
        <v>3660790576.5999999</v>
      </c>
      <c r="K9" s="2">
        <v>0.74219683000000003</v>
      </c>
      <c r="L9" s="16">
        <v>81862504331.25</v>
      </c>
      <c r="M9" s="2">
        <v>0.71492586999999996</v>
      </c>
      <c r="N9" s="4">
        <v>85595207366.380005</v>
      </c>
      <c r="O9" s="2">
        <v>0.81304571999999997</v>
      </c>
      <c r="P9" s="14">
        <f t="shared" si="6"/>
        <v>366955982069.78003</v>
      </c>
      <c r="Q9" s="7">
        <f t="shared" si="1"/>
        <v>0.75632097616204852</v>
      </c>
      <c r="R9" s="4">
        <v>11356879878.41</v>
      </c>
      <c r="S9" s="2">
        <v>0.80858521000000005</v>
      </c>
      <c r="T9" s="4">
        <v>15194629718.129999</v>
      </c>
      <c r="U9" s="2">
        <v>0.70493660999999996</v>
      </c>
      <c r="V9" s="14">
        <f t="shared" si="2"/>
        <v>26551509596.540001</v>
      </c>
      <c r="W9" s="7">
        <f t="shared" si="3"/>
        <v>0.74582942061890756</v>
      </c>
      <c r="X9" s="18">
        <v>26797531886.400002</v>
      </c>
      <c r="Y9" s="19">
        <v>0.79203840999999997</v>
      </c>
      <c r="Z9" s="14">
        <f t="shared" si="4"/>
        <v>420305023552.72003</v>
      </c>
      <c r="AA9" s="7">
        <f t="shared" si="5"/>
        <v>0.75782642592598126</v>
      </c>
      <c r="AB9" s="17"/>
    </row>
    <row r="10" spans="1:28">
      <c r="A10" s="13" t="s">
        <v>7</v>
      </c>
      <c r="B10" s="16">
        <v>44737718.479999997</v>
      </c>
      <c r="C10" s="2">
        <v>1.3557319999999999E-2</v>
      </c>
      <c r="D10" s="16">
        <v>0</v>
      </c>
      <c r="E10" s="16">
        <v>0</v>
      </c>
      <c r="F10" s="16">
        <v>16501309325.790001</v>
      </c>
      <c r="G10" s="2">
        <f t="shared" si="0"/>
        <v>9.6431842976442472E-2</v>
      </c>
      <c r="H10" s="16">
        <v>5963282101.71</v>
      </c>
      <c r="I10" s="2">
        <v>7.0224300000000003E-2</v>
      </c>
      <c r="J10" s="16">
        <v>0</v>
      </c>
      <c r="K10" s="16">
        <v>0</v>
      </c>
      <c r="L10" s="16">
        <v>5738652173.9499998</v>
      </c>
      <c r="M10" s="2">
        <v>5.0117099999999998E-2</v>
      </c>
      <c r="N10" s="4">
        <v>11740537188.09</v>
      </c>
      <c r="O10" s="2">
        <v>0.11152019000000001</v>
      </c>
      <c r="P10" s="14">
        <f t="shared" si="6"/>
        <v>39988518508.020004</v>
      </c>
      <c r="Q10" s="7">
        <f t="shared" si="1"/>
        <v>8.2419027978970591E-2</v>
      </c>
      <c r="R10" s="4">
        <v>702236321.72000003</v>
      </c>
      <c r="S10" s="2">
        <v>4.9997699999999999E-2</v>
      </c>
      <c r="T10" s="16">
        <v>105216354.05</v>
      </c>
      <c r="U10" s="2">
        <v>4.8813900000000002E-3</v>
      </c>
      <c r="V10" s="14">
        <f t="shared" si="2"/>
        <v>807452675.76999998</v>
      </c>
      <c r="W10" s="7">
        <f t="shared" si="3"/>
        <v>2.2681270123533874E-2</v>
      </c>
      <c r="X10" s="18">
        <v>3519492497.1500001</v>
      </c>
      <c r="Y10" s="19">
        <v>0.10402351</v>
      </c>
      <c r="Z10" s="14">
        <f t="shared" si="4"/>
        <v>44315463680.940002</v>
      </c>
      <c r="AA10" s="7">
        <f t="shared" si="5"/>
        <v>7.9902517392507269E-2</v>
      </c>
      <c r="AB10" s="17"/>
    </row>
    <row r="11" spans="1:28">
      <c r="A11" s="13" t="s">
        <v>8</v>
      </c>
      <c r="B11" s="16">
        <v>373540557.45999998</v>
      </c>
      <c r="C11" s="2">
        <v>0.11319772</v>
      </c>
      <c r="D11" s="16">
        <v>75852129.120000005</v>
      </c>
      <c r="E11" s="2">
        <v>6.685402E-2</v>
      </c>
      <c r="F11" s="16">
        <v>6281649885.4700003</v>
      </c>
      <c r="G11" s="2">
        <f t="shared" si="0"/>
        <v>3.6709273393348167E-2</v>
      </c>
      <c r="H11" s="16">
        <v>3464852503.6199999</v>
      </c>
      <c r="I11" s="2">
        <v>4.0802499999999998E-2</v>
      </c>
      <c r="J11" s="16">
        <v>0</v>
      </c>
      <c r="K11" s="16">
        <v>0</v>
      </c>
      <c r="L11" s="16">
        <v>1335510062.03</v>
      </c>
      <c r="M11" s="2">
        <v>1.1663349999999999E-2</v>
      </c>
      <c r="N11" s="4">
        <v>3530688699.4000001</v>
      </c>
      <c r="O11" s="2">
        <v>3.353706E-2</v>
      </c>
      <c r="P11" s="14">
        <f t="shared" si="6"/>
        <v>15062093837.1</v>
      </c>
      <c r="Q11" s="7">
        <f t="shared" si="1"/>
        <v>3.1043989117347584E-2</v>
      </c>
      <c r="R11" s="4">
        <v>656119445.52999997</v>
      </c>
      <c r="S11" s="2">
        <v>4.6714279999999997E-2</v>
      </c>
      <c r="T11" s="4">
        <v>1675438903.1199999</v>
      </c>
      <c r="U11" s="2">
        <v>7.7729980000000004E-2</v>
      </c>
      <c r="V11" s="14">
        <f t="shared" si="2"/>
        <v>2331558348.6499996</v>
      </c>
      <c r="W11" s="7">
        <f t="shared" si="3"/>
        <v>6.5493255891537427E-2</v>
      </c>
      <c r="X11" s="18">
        <v>867424918.25</v>
      </c>
      <c r="Y11" s="19">
        <v>2.563795E-2</v>
      </c>
      <c r="Z11" s="14">
        <f t="shared" si="4"/>
        <v>18261077104</v>
      </c>
      <c r="AA11" s="7">
        <f t="shared" si="5"/>
        <v>3.292543752703269E-2</v>
      </c>
      <c r="AB11" s="17"/>
    </row>
    <row r="12" spans="1:28">
      <c r="A12" s="13" t="s">
        <v>9</v>
      </c>
      <c r="B12" s="16">
        <v>208408675.81999999</v>
      </c>
      <c r="C12" s="2">
        <v>6.3156160000000003E-2</v>
      </c>
      <c r="D12" s="16">
        <v>6203138.2199999997</v>
      </c>
      <c r="E12" s="2">
        <v>5.4672799999999997E-3</v>
      </c>
      <c r="F12" s="16">
        <v>5424011207.3800001</v>
      </c>
      <c r="G12" s="2">
        <f t="shared" si="0"/>
        <v>3.1697326965143192E-2</v>
      </c>
      <c r="H12" s="16">
        <v>2030295856.5999999</v>
      </c>
      <c r="I12" s="2">
        <v>2.3909E-2</v>
      </c>
      <c r="J12" s="16">
        <v>0</v>
      </c>
      <c r="K12" s="16">
        <v>0</v>
      </c>
      <c r="L12" s="16">
        <v>1925946171.1900001</v>
      </c>
      <c r="M12" s="2">
        <v>1.6819770000000001E-2</v>
      </c>
      <c r="N12" s="4">
        <v>2913647289.27</v>
      </c>
      <c r="O12" s="2">
        <v>2.7675950000000001E-2</v>
      </c>
      <c r="P12" s="14">
        <f t="shared" si="6"/>
        <v>12508512338.480001</v>
      </c>
      <c r="Q12" s="7">
        <f t="shared" si="1"/>
        <v>2.5780885785846738E-2</v>
      </c>
      <c r="R12" s="4">
        <v>324118225.64999998</v>
      </c>
      <c r="S12" s="2">
        <v>2.3076510000000001E-2</v>
      </c>
      <c r="T12" s="4">
        <v>102893514</v>
      </c>
      <c r="U12" s="2">
        <v>4.7736200000000001E-3</v>
      </c>
      <c r="V12" s="14">
        <f t="shared" si="2"/>
        <v>427011739.64999998</v>
      </c>
      <c r="W12" s="7">
        <f t="shared" si="3"/>
        <v>1.1994719818948939E-2</v>
      </c>
      <c r="X12" s="18">
        <v>563745835.65999997</v>
      </c>
      <c r="Y12" s="19">
        <v>1.666229E-2</v>
      </c>
      <c r="Z12" s="14">
        <f t="shared" si="4"/>
        <v>13499269913.790001</v>
      </c>
      <c r="AA12" s="7">
        <f t="shared" si="5"/>
        <v>2.4339712585173076E-2</v>
      </c>
      <c r="AB12" s="17"/>
    </row>
    <row r="13" spans="1:28">
      <c r="A13" s="12" t="s">
        <v>10</v>
      </c>
      <c r="B13" s="5">
        <f t="shared" ref="B13:O13" si="7">SUM(B6:B12)</f>
        <v>3299894697.21</v>
      </c>
      <c r="C13" s="3">
        <f t="shared" si="7"/>
        <v>0.99999999999999989</v>
      </c>
      <c r="D13" s="21">
        <f>+SUM(D6:D12)</f>
        <v>1134593349.2700002</v>
      </c>
      <c r="E13" s="3">
        <f>SUM(E6:E12)</f>
        <v>1.0000000099999999</v>
      </c>
      <c r="F13" s="5">
        <f>SUM(F6:F12)</f>
        <v>171118883726.21002</v>
      </c>
      <c r="G13" s="3">
        <f>SUM(G6:G12)</f>
        <v>0.99999999999999989</v>
      </c>
      <c r="H13" s="5">
        <f t="shared" si="7"/>
        <v>84917649616.860001</v>
      </c>
      <c r="I13" s="3">
        <f t="shared" si="7"/>
        <v>1</v>
      </c>
      <c r="J13" s="5">
        <f>SUM(J6:J12)</f>
        <v>4932371637.6399994</v>
      </c>
      <c r="K13" s="3">
        <f t="shared" si="7"/>
        <v>1</v>
      </c>
      <c r="L13" s="5">
        <f t="shared" si="7"/>
        <v>114504884095.92999</v>
      </c>
      <c r="M13" s="3">
        <f t="shared" si="7"/>
        <v>1</v>
      </c>
      <c r="N13" s="5">
        <f t="shared" si="7"/>
        <v>105277237540.11</v>
      </c>
      <c r="O13" s="3">
        <f t="shared" si="7"/>
        <v>1.0000000099999999</v>
      </c>
      <c r="P13" s="14">
        <f>+B13+F13+H13+J13+L13+N13+D13</f>
        <v>485185514663.23004</v>
      </c>
      <c r="Q13" s="7">
        <f t="shared" si="1"/>
        <v>1</v>
      </c>
      <c r="R13" s="5">
        <f t="shared" ref="R13:Y13" si="8">SUM(R6:R12)</f>
        <v>14045371758.459999</v>
      </c>
      <c r="S13" s="3">
        <f t="shared" si="8"/>
        <v>0.99999999000000006</v>
      </c>
      <c r="T13" s="5">
        <f t="shared" si="8"/>
        <v>21554604405.669998</v>
      </c>
      <c r="U13" s="3">
        <f t="shared" si="8"/>
        <v>1.0000000099999999</v>
      </c>
      <c r="V13" s="5">
        <f t="shared" si="8"/>
        <v>35599976164.130005</v>
      </c>
      <c r="W13" s="3">
        <f t="shared" si="8"/>
        <v>0.99999999999999978</v>
      </c>
      <c r="X13" s="5">
        <f t="shared" si="8"/>
        <v>33833626656.110004</v>
      </c>
      <c r="Y13" s="3">
        <f t="shared" si="8"/>
        <v>0.99999998999999995</v>
      </c>
      <c r="Z13" s="5">
        <f>SUM(Z6:Z12)</f>
        <v>554619117483.47009</v>
      </c>
      <c r="AA13" s="7">
        <f t="shared" si="5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G23" sqref="G23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7590303.7199999997</v>
      </c>
      <c r="C6" s="2">
        <v>2.1894800000000002E-3</v>
      </c>
      <c r="D6" s="16">
        <v>149382394.94</v>
      </c>
      <c r="E6" s="2">
        <v>0.12235918</v>
      </c>
      <c r="F6" s="16">
        <v>13500109335.85</v>
      </c>
      <c r="G6" s="2">
        <v>7.7974920000000003E-2</v>
      </c>
      <c r="H6" s="16">
        <v>10412415692.969999</v>
      </c>
      <c r="I6" s="2">
        <v>0.1210142</v>
      </c>
      <c r="J6" s="4">
        <v>1030654992.03</v>
      </c>
      <c r="K6" s="2">
        <v>0.20658792000000001</v>
      </c>
      <c r="L6" s="16">
        <v>22633612964.73</v>
      </c>
      <c r="M6" s="2">
        <v>0.19571158</v>
      </c>
      <c r="N6" s="4">
        <v>802954838.08000004</v>
      </c>
      <c r="O6" s="2">
        <v>7.5302700000000004E-3</v>
      </c>
      <c r="P6" s="14">
        <f>+B6+D6+F6+H6+J6+L6+N6</f>
        <v>48536720522.32</v>
      </c>
      <c r="Q6" s="7">
        <f>+P6/$P$13</f>
        <v>9.882631158407465E-2</v>
      </c>
      <c r="R6" s="4">
        <v>1009155159.03</v>
      </c>
      <c r="S6" s="2">
        <v>7.1227299999999993E-2</v>
      </c>
      <c r="T6" s="4">
        <v>2926080037.46</v>
      </c>
      <c r="U6" s="2">
        <v>0.13486333</v>
      </c>
      <c r="V6" s="14">
        <f>+R6+T6</f>
        <v>3935235196.4899998</v>
      </c>
      <c r="W6" s="7">
        <f>+V6/$V$13</f>
        <v>0.10972438389254473</v>
      </c>
      <c r="X6" s="18">
        <v>2081375054.27</v>
      </c>
      <c r="Y6" s="19">
        <v>6.0733719999999998E-2</v>
      </c>
      <c r="Z6" s="14">
        <f>+P6+V6+X6</f>
        <v>54553330773.079994</v>
      </c>
      <c r="AA6" s="7">
        <f>+Z6/$Z$13</f>
        <v>9.7196790681941203E-2</v>
      </c>
      <c r="AB6" s="17"/>
    </row>
    <row r="7" spans="1:28">
      <c r="A7" s="13" t="s">
        <v>4</v>
      </c>
      <c r="B7" s="16">
        <v>102164067.92</v>
      </c>
      <c r="C7" s="2">
        <v>2.947E-2</v>
      </c>
      <c r="D7" s="16">
        <v>123461512.73</v>
      </c>
      <c r="E7" s="2">
        <v>0.10112738</v>
      </c>
      <c r="F7" s="16">
        <v>1399552616.8599999</v>
      </c>
      <c r="G7" s="2">
        <v>8.0836399999999996E-3</v>
      </c>
      <c r="H7" s="16">
        <v>320895763.99000001</v>
      </c>
      <c r="I7" s="2">
        <v>3.7294799999999999E-3</v>
      </c>
      <c r="J7" s="16">
        <v>192951930.83000001</v>
      </c>
      <c r="K7" s="22">
        <v>3.8675929999999997E-2</v>
      </c>
      <c r="L7" s="16">
        <v>1030813010.11</v>
      </c>
      <c r="M7" s="2">
        <v>8.9133800000000003E-3</v>
      </c>
      <c r="N7" s="4">
        <v>147388166.47</v>
      </c>
      <c r="O7" s="2">
        <v>1.3822299999999999E-3</v>
      </c>
      <c r="P7" s="14">
        <f>+B7+D7+F7+H7+J7+L7+N7</f>
        <v>3317227068.9099998</v>
      </c>
      <c r="Q7" s="7">
        <f t="shared" ref="Q7:Q13" si="0">+P7/$P$13</f>
        <v>6.7542535296852488E-3</v>
      </c>
      <c r="R7" s="4">
        <v>212309897.83000001</v>
      </c>
      <c r="S7" s="2">
        <v>1.498507E-2</v>
      </c>
      <c r="T7" s="4">
        <v>1612352573.3399999</v>
      </c>
      <c r="U7" s="2">
        <v>7.4313500000000005E-2</v>
      </c>
      <c r="V7" s="14">
        <f t="shared" ref="V7:V12" si="1">+R7+T7</f>
        <v>1824662471.1699998</v>
      </c>
      <c r="W7" s="7">
        <f t="shared" ref="W7:W12" si="2">+V7/$V$13</f>
        <v>5.0876238767012451E-2</v>
      </c>
      <c r="X7" s="18">
        <v>33063520</v>
      </c>
      <c r="Y7" s="19">
        <v>9.6478000000000004E-4</v>
      </c>
      <c r="Z7" s="14">
        <f t="shared" ref="Z7:Z12" si="3">+P7+V7+X7</f>
        <v>5174953060.0799999</v>
      </c>
      <c r="AA7" s="7">
        <f t="shared" ref="AA7:AA13" si="4">+Z7/$Z$13</f>
        <v>9.2201305079189205E-3</v>
      </c>
      <c r="AB7" s="17"/>
    </row>
    <row r="8" spans="1:28">
      <c r="A8" s="13" t="s">
        <v>5</v>
      </c>
      <c r="B8" s="16">
        <v>0</v>
      </c>
      <c r="C8" s="16">
        <v>0</v>
      </c>
      <c r="D8" s="16">
        <v>31839134.329999998</v>
      </c>
      <c r="E8" s="22">
        <v>2.6079450000000001E-2</v>
      </c>
      <c r="F8" s="16">
        <v>0</v>
      </c>
      <c r="G8" s="2">
        <v>0</v>
      </c>
      <c r="H8" s="16">
        <v>55431907.939999998</v>
      </c>
      <c r="I8" s="2">
        <v>6.4424000000000003E-4</v>
      </c>
      <c r="J8" s="16">
        <v>0</v>
      </c>
      <c r="K8" s="16">
        <v>0</v>
      </c>
      <c r="L8" s="16">
        <v>0</v>
      </c>
      <c r="M8" s="16">
        <v>0</v>
      </c>
      <c r="N8" s="4">
        <v>171580223.34</v>
      </c>
      <c r="O8" s="2">
        <v>1.60911E-3</v>
      </c>
      <c r="P8" s="14">
        <f t="shared" ref="P8:P12" si="5">+B8+D8+F8+H8+J8+L8+N8</f>
        <v>258851265.61000001</v>
      </c>
      <c r="Q8" s="7">
        <f t="shared" si="0"/>
        <v>5.2705076803329044E-4</v>
      </c>
      <c r="R8" s="16">
        <v>0</v>
      </c>
      <c r="S8" s="16">
        <v>0</v>
      </c>
      <c r="T8" s="16">
        <v>0</v>
      </c>
      <c r="U8" s="16">
        <v>0</v>
      </c>
      <c r="V8" s="20">
        <v>0</v>
      </c>
      <c r="W8" s="26">
        <v>0</v>
      </c>
      <c r="X8" s="16">
        <v>0</v>
      </c>
      <c r="Y8" s="16">
        <v>0</v>
      </c>
      <c r="Z8" s="14">
        <f>+P8+V8+X8</f>
        <v>258851265.61000001</v>
      </c>
      <c r="AA8" s="7">
        <f t="shared" si="4"/>
        <v>4.6119113030704267E-4</v>
      </c>
      <c r="AB8" s="17"/>
    </row>
    <row r="9" spans="1:28">
      <c r="A9" s="13" t="s">
        <v>6</v>
      </c>
      <c r="B9" s="16">
        <v>2719603679.8400002</v>
      </c>
      <c r="C9" s="2">
        <v>0.78449024999999994</v>
      </c>
      <c r="D9" s="16">
        <v>830196305.13999999</v>
      </c>
      <c r="E9" s="2">
        <v>0.68001412999999999</v>
      </c>
      <c r="F9" s="16">
        <v>129450082507.64</v>
      </c>
      <c r="G9" s="2">
        <v>0.74768723000000004</v>
      </c>
      <c r="H9" s="16">
        <v>63791868143.900002</v>
      </c>
      <c r="I9" s="2">
        <v>0.74139584000000003</v>
      </c>
      <c r="J9" s="4">
        <v>3765334307.27</v>
      </c>
      <c r="K9" s="2">
        <v>0.75473615000000005</v>
      </c>
      <c r="L9" s="16">
        <v>82747129182.990005</v>
      </c>
      <c r="M9" s="2">
        <v>0.71550977000000004</v>
      </c>
      <c r="N9" s="4">
        <v>87190719916.990005</v>
      </c>
      <c r="O9" s="2">
        <v>0.81769159000000002</v>
      </c>
      <c r="P9" s="14">
        <f t="shared" si="5"/>
        <v>370494934043.76996</v>
      </c>
      <c r="Q9" s="7">
        <f t="shared" si="0"/>
        <v>0.75437003979890349</v>
      </c>
      <c r="R9" s="4">
        <v>11275899368.5</v>
      </c>
      <c r="S9" s="2">
        <v>0.79586555000000003</v>
      </c>
      <c r="T9" s="4">
        <v>15273348645.219999</v>
      </c>
      <c r="U9" s="2">
        <v>0.70395019999999997</v>
      </c>
      <c r="V9" s="14">
        <f t="shared" si="1"/>
        <v>26549248013.720001</v>
      </c>
      <c r="W9" s="7">
        <f t="shared" si="2"/>
        <v>0.74026067964479203</v>
      </c>
      <c r="X9" s="18">
        <v>27249369795.630001</v>
      </c>
      <c r="Y9" s="19">
        <v>0.79512605000000003</v>
      </c>
      <c r="Z9" s="14">
        <f t="shared" si="3"/>
        <v>424293551853.12</v>
      </c>
      <c r="AA9" s="7">
        <f t="shared" si="4"/>
        <v>0.75595698672748024</v>
      </c>
      <c r="AB9" s="17"/>
    </row>
    <row r="10" spans="1:28">
      <c r="A10" s="13" t="s">
        <v>7</v>
      </c>
      <c r="B10" s="16">
        <v>44908865.579999998</v>
      </c>
      <c r="C10" s="2">
        <v>1.29543E-2</v>
      </c>
      <c r="D10" s="16">
        <v>0</v>
      </c>
      <c r="E10" s="16">
        <v>0</v>
      </c>
      <c r="F10" s="16">
        <v>17122007366.610001</v>
      </c>
      <c r="G10" s="2">
        <v>9.5695279999999994E-2</v>
      </c>
      <c r="H10" s="16">
        <v>5984346348.2299995</v>
      </c>
      <c r="I10" s="2">
        <v>6.9550710000000002E-2</v>
      </c>
      <c r="J10" s="16">
        <v>0</v>
      </c>
      <c r="K10" s="16">
        <v>0</v>
      </c>
      <c r="L10" s="16">
        <v>6131904667.2700005</v>
      </c>
      <c r="M10" s="2">
        <v>5.3022229999999997E-2</v>
      </c>
      <c r="N10" s="4">
        <v>12029595327.35</v>
      </c>
      <c r="O10" s="2">
        <v>0.11281589</v>
      </c>
      <c r="P10" s="14">
        <f t="shared" si="5"/>
        <v>41312762575.040001</v>
      </c>
      <c r="Q10" s="7">
        <f t="shared" si="0"/>
        <v>8.4117507377992271E-2</v>
      </c>
      <c r="R10" s="4">
        <v>704871595.42999995</v>
      </c>
      <c r="S10" s="2">
        <v>4.9750620000000002E-2</v>
      </c>
      <c r="T10" s="16">
        <v>105634685.89</v>
      </c>
      <c r="U10" s="2">
        <v>4.8687100000000001E-3</v>
      </c>
      <c r="V10" s="14">
        <f t="shared" si="1"/>
        <v>810506281.31999993</v>
      </c>
      <c r="W10" s="7">
        <f t="shared" si="2"/>
        <v>2.2598980218055825E-2</v>
      </c>
      <c r="X10" s="18">
        <v>3535483190.54</v>
      </c>
      <c r="Y10" s="19">
        <v>0.10316403</v>
      </c>
      <c r="Z10" s="14">
        <f t="shared" si="3"/>
        <v>45658752046.900002</v>
      </c>
      <c r="AA10" s="7">
        <f t="shared" si="4"/>
        <v>8.1349463041239675E-2</v>
      </c>
      <c r="AB10" s="17"/>
    </row>
    <row r="11" spans="1:28">
      <c r="A11" s="13" t="s">
        <v>8</v>
      </c>
      <c r="B11" s="16">
        <v>373497187.16000003</v>
      </c>
      <c r="C11" s="2">
        <v>0.10773808999999999</v>
      </c>
      <c r="D11" s="16">
        <v>80033713.700000003</v>
      </c>
      <c r="E11" s="2">
        <v>6.5555649999999993E-2</v>
      </c>
      <c r="F11" s="16">
        <v>6227354336.1899996</v>
      </c>
      <c r="G11" s="2">
        <v>3.5968409999999999E-2</v>
      </c>
      <c r="H11" s="16">
        <v>3442211819.6700001</v>
      </c>
      <c r="I11" s="2">
        <v>4.000575E-2</v>
      </c>
      <c r="J11" s="16">
        <v>0</v>
      </c>
      <c r="K11" s="16">
        <v>0</v>
      </c>
      <c r="L11" s="16">
        <v>1173340872.04</v>
      </c>
      <c r="M11" s="2">
        <v>1.014581E-2</v>
      </c>
      <c r="N11" s="4">
        <v>3368637090.21</v>
      </c>
      <c r="O11" s="2">
        <v>3.159174E-2</v>
      </c>
      <c r="P11" s="14">
        <f t="shared" si="5"/>
        <v>14665075018.969997</v>
      </c>
      <c r="Q11" s="7">
        <f t="shared" si="0"/>
        <v>2.9859769214569995E-2</v>
      </c>
      <c r="R11" s="4">
        <v>642178685.47000003</v>
      </c>
      <c r="S11" s="2">
        <v>4.5325690000000002E-2</v>
      </c>
      <c r="T11" s="4">
        <v>1675553390.6900001</v>
      </c>
      <c r="U11" s="2">
        <v>7.7226429999999999E-2</v>
      </c>
      <c r="V11" s="14">
        <f t="shared" si="1"/>
        <v>2317732076.1599998</v>
      </c>
      <c r="W11" s="7">
        <f t="shared" si="2"/>
        <v>6.4624275649769497E-2</v>
      </c>
      <c r="X11" s="18">
        <v>805031552.95000005</v>
      </c>
      <c r="Y11" s="19">
        <v>2.3490509999999999E-2</v>
      </c>
      <c r="Z11" s="14">
        <f t="shared" si="3"/>
        <v>17787838648.079998</v>
      </c>
      <c r="AA11" s="7">
        <f t="shared" si="4"/>
        <v>3.1692305589060984E-2</v>
      </c>
      <c r="AB11" s="17"/>
    </row>
    <row r="12" spans="1:28">
      <c r="A12" s="13" t="s">
        <v>9</v>
      </c>
      <c r="B12" s="16">
        <v>218950329.77000001</v>
      </c>
      <c r="C12" s="2">
        <v>6.315788E-2</v>
      </c>
      <c r="D12" s="16">
        <v>5938484.9900000002</v>
      </c>
      <c r="E12" s="2">
        <v>4.8642199999999998E-3</v>
      </c>
      <c r="F12" s="16">
        <v>5434896291.4799995</v>
      </c>
      <c r="G12" s="2">
        <v>3.1391269999999999E-2</v>
      </c>
      <c r="H12" s="16">
        <v>2035756764.24</v>
      </c>
      <c r="I12" s="2">
        <v>2.3659779999999998E-2</v>
      </c>
      <c r="J12" s="16">
        <v>0</v>
      </c>
      <c r="K12" s="16">
        <v>0</v>
      </c>
      <c r="L12" s="16">
        <v>1930997712.2</v>
      </c>
      <c r="M12" s="2">
        <v>1.669723E-2</v>
      </c>
      <c r="N12" s="4">
        <v>2919449366.04</v>
      </c>
      <c r="O12" s="2">
        <v>2.7379170000000001E-2</v>
      </c>
      <c r="P12" s="14">
        <f t="shared" si="5"/>
        <v>12545988948.720001</v>
      </c>
      <c r="Q12" s="7">
        <f t="shared" si="0"/>
        <v>2.5545067726740912E-2</v>
      </c>
      <c r="R12" s="4">
        <v>323681153.58999997</v>
      </c>
      <c r="S12" s="2">
        <v>2.284578E-2</v>
      </c>
      <c r="T12" s="4">
        <v>103662928</v>
      </c>
      <c r="U12" s="2">
        <v>4.7778300000000003E-3</v>
      </c>
      <c r="V12" s="14">
        <f t="shared" si="1"/>
        <v>427344081.58999997</v>
      </c>
      <c r="W12" s="7">
        <f t="shared" si="2"/>
        <v>1.1915441827825519E-2</v>
      </c>
      <c r="X12" s="18">
        <v>566180029.88999999</v>
      </c>
      <c r="Y12" s="19">
        <v>1.652091E-2</v>
      </c>
      <c r="Z12" s="14">
        <f t="shared" si="3"/>
        <v>13539513060.200001</v>
      </c>
      <c r="AA12" s="7">
        <f t="shared" si="4"/>
        <v>2.4123132322051793E-2</v>
      </c>
      <c r="AB12" s="17"/>
    </row>
    <row r="13" spans="1:28">
      <c r="A13" s="12" t="s">
        <v>10</v>
      </c>
      <c r="B13" s="5">
        <f t="shared" ref="B13:O13" si="6">SUM(B6:B12)</f>
        <v>3466714433.9899998</v>
      </c>
      <c r="C13" s="3">
        <f t="shared" si="6"/>
        <v>0.99999999999999989</v>
      </c>
      <c r="D13" s="21">
        <f>+SUM(D6:D12)</f>
        <v>1220851545.8299999</v>
      </c>
      <c r="E13" s="3">
        <f>SUM(E6:E12)</f>
        <v>1.0000000099999999</v>
      </c>
      <c r="F13" s="5">
        <f>SUM(F6:F12)</f>
        <v>173134002454.63004</v>
      </c>
      <c r="G13" s="3">
        <f>SUM(G6:G12)</f>
        <v>0.9968007499999999</v>
      </c>
      <c r="H13" s="5">
        <f t="shared" si="6"/>
        <v>86042926440.940002</v>
      </c>
      <c r="I13" s="3">
        <f t="shared" si="6"/>
        <v>1</v>
      </c>
      <c r="J13" s="5">
        <f>SUM(J6:J12)</f>
        <v>4988941230.1300001</v>
      </c>
      <c r="K13" s="3">
        <f t="shared" si="6"/>
        <v>1</v>
      </c>
      <c r="L13" s="5">
        <f t="shared" si="6"/>
        <v>115647798409.34</v>
      </c>
      <c r="M13" s="3">
        <f t="shared" si="6"/>
        <v>1</v>
      </c>
      <c r="N13" s="5">
        <f t="shared" si="6"/>
        <v>106630324928.48001</v>
      </c>
      <c r="O13" s="3">
        <f t="shared" si="6"/>
        <v>1</v>
      </c>
      <c r="P13" s="14">
        <f>+B13+F13+H13+J13+L13+N13+D13</f>
        <v>491131559443.34003</v>
      </c>
      <c r="Q13" s="7">
        <f t="shared" si="0"/>
        <v>1</v>
      </c>
      <c r="R13" s="5">
        <f t="shared" ref="R13:Y13" si="7">SUM(R6:R12)</f>
        <v>14168095859.85</v>
      </c>
      <c r="S13" s="3">
        <f t="shared" si="7"/>
        <v>1.0000000099999999</v>
      </c>
      <c r="T13" s="5">
        <f t="shared" si="7"/>
        <v>21696632260.599998</v>
      </c>
      <c r="U13" s="3">
        <f t="shared" si="7"/>
        <v>0.99999999999999989</v>
      </c>
      <c r="V13" s="5">
        <f t="shared" si="7"/>
        <v>35864728120.449997</v>
      </c>
      <c r="W13" s="3">
        <f t="shared" si="7"/>
        <v>1</v>
      </c>
      <c r="X13" s="5">
        <f t="shared" si="7"/>
        <v>34270503143.280003</v>
      </c>
      <c r="Y13" s="3">
        <f t="shared" si="7"/>
        <v>1</v>
      </c>
      <c r="Z13" s="5">
        <f>SUM(Z6:Z12)</f>
        <v>561266790707.07007</v>
      </c>
      <c r="AA13" s="7">
        <f t="shared" si="4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H16" sqref="H16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12906160.65</v>
      </c>
      <c r="C6" s="2">
        <v>3.6110700000000001E-3</v>
      </c>
      <c r="D6" s="16">
        <v>177770848.06999999</v>
      </c>
      <c r="E6" s="2">
        <v>0.14927714</v>
      </c>
      <c r="F6" s="16">
        <v>14507744793.33</v>
      </c>
      <c r="G6" s="2">
        <v>8.2561583090094454E-2</v>
      </c>
      <c r="H6" s="16">
        <v>8486342717.4099998</v>
      </c>
      <c r="I6" s="2">
        <v>9.7126959999999998E-2</v>
      </c>
      <c r="J6" s="4">
        <v>1054795925.79</v>
      </c>
      <c r="K6" s="2">
        <v>0.20893281999999999</v>
      </c>
      <c r="L6" s="16">
        <v>20944908948.630001</v>
      </c>
      <c r="M6" s="2">
        <v>0.17859437</v>
      </c>
      <c r="N6" s="4">
        <v>982059638.85000002</v>
      </c>
      <c r="O6" s="2">
        <v>9.0784400000000001E-3</v>
      </c>
      <c r="P6" s="14">
        <f>+B6+D6+F6+H6+J6+L6+N6</f>
        <v>46166529032.730003</v>
      </c>
      <c r="Q6" s="7">
        <f>+P6/$P$13</f>
        <v>9.2637141435957512E-2</v>
      </c>
      <c r="R6" s="4">
        <v>899182242.08000004</v>
      </c>
      <c r="S6" s="2">
        <v>6.2770149999999997E-2</v>
      </c>
      <c r="T6" s="4">
        <v>3438051083.2199998</v>
      </c>
      <c r="U6" s="2">
        <v>0.15777975</v>
      </c>
      <c r="V6" s="14">
        <f>+R6+T6</f>
        <v>4337233325.3000002</v>
      </c>
      <c r="W6" s="7">
        <f>+V6/$V$13</f>
        <v>0.12009443579022573</v>
      </c>
      <c r="X6" s="18">
        <v>1852039441.72</v>
      </c>
      <c r="Y6" s="19">
        <v>5.3201279999999997E-2</v>
      </c>
      <c r="Z6" s="14">
        <f>+P6+V6+X6</f>
        <v>52355801799.750008</v>
      </c>
      <c r="AA6" s="7">
        <f>+Z6/$Z$13</f>
        <v>9.1967506979741029E-2</v>
      </c>
      <c r="AB6" s="17"/>
    </row>
    <row r="7" spans="1:28">
      <c r="A7" s="13" t="s">
        <v>4</v>
      </c>
      <c r="B7" s="16">
        <v>160458468.66</v>
      </c>
      <c r="C7" s="2">
        <v>4.4895350000000001E-2</v>
      </c>
      <c r="D7" s="16">
        <v>153552235.61000001</v>
      </c>
      <c r="E7" s="2">
        <v>0.12894037</v>
      </c>
      <c r="F7" s="16">
        <v>1088545789.97</v>
      </c>
      <c r="G7" s="2">
        <v>6.1947645872086022E-3</v>
      </c>
      <c r="H7" s="16">
        <v>444163716.20999998</v>
      </c>
      <c r="I7" s="2">
        <v>5.0834900000000004E-3</v>
      </c>
      <c r="J7" s="16">
        <v>194419918.05000001</v>
      </c>
      <c r="K7" s="22">
        <v>3.851048E-2</v>
      </c>
      <c r="L7" s="16">
        <v>636328998.88</v>
      </c>
      <c r="M7" s="2">
        <v>5.4258900000000001E-3</v>
      </c>
      <c r="N7" s="4">
        <v>127300740.95999999</v>
      </c>
      <c r="O7" s="2">
        <v>1.1768E-3</v>
      </c>
      <c r="P7" s="14">
        <f>+B7+D7+F7+H7+J7+L7+N7</f>
        <v>2804769868.3400002</v>
      </c>
      <c r="Q7" s="7">
        <f t="shared" ref="Q7:Q13" si="0">+P7/$P$13</f>
        <v>5.6280138107094781E-3</v>
      </c>
      <c r="R7" s="4">
        <v>41264894.049999997</v>
      </c>
      <c r="S7" s="2">
        <v>2.88062E-3</v>
      </c>
      <c r="T7" s="4">
        <v>1389570157.9200001</v>
      </c>
      <c r="U7" s="2">
        <v>6.3770439999999998E-2</v>
      </c>
      <c r="V7" s="14">
        <f t="shared" ref="V7:V12" si="1">+R7+T7</f>
        <v>1430835051.97</v>
      </c>
      <c r="W7" s="7">
        <f t="shared" ref="W7:W12" si="2">+V7/$V$13</f>
        <v>3.9618649813664301E-2</v>
      </c>
      <c r="X7" s="18">
        <v>119154827.69</v>
      </c>
      <c r="Y7" s="19">
        <v>3.42282E-3</v>
      </c>
      <c r="Z7" s="14">
        <f t="shared" ref="Z7:Z12" si="3">+P7+V7+X7</f>
        <v>4354759748</v>
      </c>
      <c r="AA7" s="7">
        <f t="shared" ref="AA7:AA13" si="4">+Z7/$Z$13</f>
        <v>7.6495132106103592E-3</v>
      </c>
      <c r="AB7" s="17"/>
    </row>
    <row r="8" spans="1:28">
      <c r="A8" s="13" t="s">
        <v>5</v>
      </c>
      <c r="B8" s="16">
        <v>0</v>
      </c>
      <c r="C8" s="16">
        <v>0</v>
      </c>
      <c r="D8" s="16">
        <v>30125331.329999998</v>
      </c>
      <c r="E8" s="22">
        <v>2.5296740000000002E-2</v>
      </c>
      <c r="F8" s="16">
        <v>0</v>
      </c>
      <c r="G8" s="16">
        <v>0</v>
      </c>
      <c r="H8" s="16">
        <v>55933605.640000001</v>
      </c>
      <c r="I8" s="2">
        <v>6.4017000000000002E-4</v>
      </c>
      <c r="J8" s="16">
        <v>0</v>
      </c>
      <c r="K8" s="16">
        <v>0</v>
      </c>
      <c r="L8" s="16">
        <v>0</v>
      </c>
      <c r="M8" s="16">
        <v>0</v>
      </c>
      <c r="N8" s="4">
        <v>172495783.21000001</v>
      </c>
      <c r="O8" s="2">
        <v>1.5946000000000001E-3</v>
      </c>
      <c r="P8" s="14">
        <f t="shared" ref="P8:P12" si="5">+B8+D8+F8+H8+J8+L8+N8</f>
        <v>258554720.18000001</v>
      </c>
      <c r="Q8" s="7">
        <f t="shared" si="0"/>
        <v>5.1881245317940937E-4</v>
      </c>
      <c r="R8" s="16">
        <v>0</v>
      </c>
      <c r="S8" s="16">
        <v>0</v>
      </c>
      <c r="T8" s="16">
        <v>0</v>
      </c>
      <c r="U8" s="16">
        <v>0</v>
      </c>
      <c r="V8" s="20">
        <v>0</v>
      </c>
      <c r="W8" s="26">
        <v>0</v>
      </c>
      <c r="X8" s="16">
        <v>0</v>
      </c>
      <c r="Y8" s="16">
        <v>0</v>
      </c>
      <c r="Z8" s="14">
        <f>+P8+V8+X8</f>
        <v>258554720.18000001</v>
      </c>
      <c r="AA8" s="7">
        <f t="shared" si="4"/>
        <v>4.5417379192753916E-4</v>
      </c>
      <c r="AB8" s="17"/>
    </row>
    <row r="9" spans="1:28">
      <c r="A9" s="13" t="s">
        <v>6</v>
      </c>
      <c r="B9" s="16">
        <v>2761170915.6599998</v>
      </c>
      <c r="C9" s="2">
        <v>0.77255963999999999</v>
      </c>
      <c r="D9" s="16">
        <v>703025137.38999999</v>
      </c>
      <c r="E9" s="2">
        <v>0.59034191000000003</v>
      </c>
      <c r="F9" s="16">
        <v>128956498343.86</v>
      </c>
      <c r="G9" s="2">
        <v>0.73387372087763525</v>
      </c>
      <c r="H9" s="16">
        <v>66604946124.269997</v>
      </c>
      <c r="I9" s="2">
        <v>0.76229965</v>
      </c>
      <c r="J9" s="4">
        <v>3799277470.77</v>
      </c>
      <c r="K9" s="2">
        <v>0.75255669999999997</v>
      </c>
      <c r="L9" s="16">
        <v>86443459931.949997</v>
      </c>
      <c r="M9" s="2">
        <v>0.73709155000000004</v>
      </c>
      <c r="N9" s="4">
        <v>87883075911.729996</v>
      </c>
      <c r="O9" s="2">
        <v>0.81241651999999998</v>
      </c>
      <c r="P9" s="14">
        <f t="shared" si="5"/>
        <v>377151453835.62994</v>
      </c>
      <c r="Q9" s="7">
        <f t="shared" si="0"/>
        <v>0.7567870772129871</v>
      </c>
      <c r="R9" s="4">
        <v>11733285593.67</v>
      </c>
      <c r="S9" s="2">
        <v>0.81907768000000003</v>
      </c>
      <c r="T9" s="4">
        <v>15077329040.200001</v>
      </c>
      <c r="U9" s="2">
        <v>0.69193190000000004</v>
      </c>
      <c r="V9" s="14">
        <f t="shared" si="1"/>
        <v>26810614633.870003</v>
      </c>
      <c r="W9" s="7">
        <f t="shared" si="2"/>
        <v>0.74236394405207107</v>
      </c>
      <c r="X9" s="18">
        <v>27938701043.360001</v>
      </c>
      <c r="Y9" s="19">
        <v>0.80256095999999999</v>
      </c>
      <c r="Z9" s="14">
        <f t="shared" si="3"/>
        <v>431900769512.85992</v>
      </c>
      <c r="AA9" s="7">
        <f t="shared" si="4"/>
        <v>0.75867116287614811</v>
      </c>
      <c r="AB9" s="17"/>
    </row>
    <row r="10" spans="1:28">
      <c r="A10" s="13" t="s">
        <v>7</v>
      </c>
      <c r="B10" s="16">
        <v>45098630.060000002</v>
      </c>
      <c r="C10" s="2">
        <v>1.261834E-2</v>
      </c>
      <c r="D10" s="16">
        <v>0</v>
      </c>
      <c r="E10" s="16">
        <v>0</v>
      </c>
      <c r="F10" s="16">
        <v>17182807348.059998</v>
      </c>
      <c r="G10" s="2">
        <v>9.778499668950387E-2</v>
      </c>
      <c r="H10" s="16">
        <v>6172502022.6499996</v>
      </c>
      <c r="I10" s="2">
        <v>7.0644849999999995E-2</v>
      </c>
      <c r="J10" s="16">
        <v>0</v>
      </c>
      <c r="K10" s="16">
        <v>0</v>
      </c>
      <c r="L10" s="16">
        <v>6144542792.9200001</v>
      </c>
      <c r="M10" s="2">
        <v>5.2393679999999998E-2</v>
      </c>
      <c r="N10" s="4">
        <v>12071219197.24</v>
      </c>
      <c r="O10" s="2">
        <v>0.11158983</v>
      </c>
      <c r="P10" s="14">
        <f t="shared" si="5"/>
        <v>41616169990.929993</v>
      </c>
      <c r="Q10" s="7">
        <f t="shared" si="0"/>
        <v>8.3506451670634932E-2</v>
      </c>
      <c r="R10" s="4">
        <v>707860431.5</v>
      </c>
      <c r="S10" s="2">
        <v>4.9414350000000003E-2</v>
      </c>
      <c r="T10" s="16">
        <v>106119650.40000001</v>
      </c>
      <c r="U10" s="2">
        <v>4.8700599999999998E-3</v>
      </c>
      <c r="V10" s="14">
        <f t="shared" si="1"/>
        <v>813980081.89999998</v>
      </c>
      <c r="W10" s="7">
        <f t="shared" si="2"/>
        <v>2.2538441293909566E-2</v>
      </c>
      <c r="X10" s="18">
        <v>3553114995.2399998</v>
      </c>
      <c r="Y10" s="19">
        <v>0.102066</v>
      </c>
      <c r="Z10" s="14">
        <f t="shared" si="3"/>
        <v>45983265068.069992</v>
      </c>
      <c r="AA10" s="7">
        <f t="shared" si="4"/>
        <v>8.0773593483945111E-2</v>
      </c>
      <c r="AB10" s="17"/>
    </row>
    <row r="11" spans="1:28">
      <c r="A11" s="13" t="s">
        <v>8</v>
      </c>
      <c r="B11" s="16">
        <v>375528623.38999999</v>
      </c>
      <c r="C11" s="2">
        <v>0.10507073</v>
      </c>
      <c r="D11" s="16">
        <v>111468596.34</v>
      </c>
      <c r="E11" s="2">
        <v>9.3602039999999997E-2</v>
      </c>
      <c r="F11" s="16">
        <v>6245581160.6999998</v>
      </c>
      <c r="G11" s="2">
        <v>3.5542744602326599E-2</v>
      </c>
      <c r="H11" s="16">
        <v>3420063107.02</v>
      </c>
      <c r="I11" s="2">
        <v>3.9142929999999999E-2</v>
      </c>
      <c r="J11" s="16">
        <v>0</v>
      </c>
      <c r="K11" s="16">
        <v>0</v>
      </c>
      <c r="L11" s="16">
        <v>1169533780.2</v>
      </c>
      <c r="M11" s="2">
        <v>9.9724500000000008E-3</v>
      </c>
      <c r="N11" s="4">
        <v>3362138624.46</v>
      </c>
      <c r="O11" s="2">
        <v>3.108058E-2</v>
      </c>
      <c r="P11" s="14">
        <f t="shared" si="5"/>
        <v>14684313892.110001</v>
      </c>
      <c r="Q11" s="7">
        <f t="shared" si="0"/>
        <v>2.9465348411811271E-2</v>
      </c>
      <c r="R11" s="4">
        <v>616929094.96000004</v>
      </c>
      <c r="S11" s="2">
        <v>4.3066609999999998E-2</v>
      </c>
      <c r="T11" s="4">
        <v>1674603696.26</v>
      </c>
      <c r="U11" s="2">
        <v>7.6851260000000005E-2</v>
      </c>
      <c r="V11" s="14">
        <f t="shared" si="1"/>
        <v>2291532791.2200003</v>
      </c>
      <c r="W11" s="7">
        <f t="shared" si="2"/>
        <v>6.3450664747747201E-2</v>
      </c>
      <c r="X11" s="18">
        <v>782477201.34000003</v>
      </c>
      <c r="Y11" s="19">
        <v>2.2477270000000001E-2</v>
      </c>
      <c r="Z11" s="14">
        <f t="shared" si="3"/>
        <v>17758323884.670002</v>
      </c>
      <c r="AA11" s="7">
        <f t="shared" si="4"/>
        <v>3.1194036184537786E-2</v>
      </c>
      <c r="AB11" s="17"/>
    </row>
    <row r="12" spans="1:28">
      <c r="A12" s="13" t="s">
        <v>9</v>
      </c>
      <c r="B12" s="16">
        <v>218892559.88999999</v>
      </c>
      <c r="C12" s="2">
        <v>6.124487E-2</v>
      </c>
      <c r="D12" s="16">
        <v>14935760.76</v>
      </c>
      <c r="E12" s="2">
        <v>1.254181E-2</v>
      </c>
      <c r="F12" s="16">
        <v>7739106143.1700001</v>
      </c>
      <c r="G12" s="2">
        <v>4.4042190153231249E-2</v>
      </c>
      <c r="H12" s="16">
        <v>2189755702.1100001</v>
      </c>
      <c r="I12" s="2">
        <v>2.506195E-2</v>
      </c>
      <c r="J12" s="16">
        <v>0</v>
      </c>
      <c r="K12" s="16">
        <v>0</v>
      </c>
      <c r="L12" s="16">
        <v>1937647604.05</v>
      </c>
      <c r="M12" s="2">
        <v>1.6522060000000002E-2</v>
      </c>
      <c r="N12" s="4">
        <v>3576610345.0100002</v>
      </c>
      <c r="O12" s="2">
        <v>3.3063219999999997E-2</v>
      </c>
      <c r="P12" s="14">
        <f t="shared" si="5"/>
        <v>15676948114.99</v>
      </c>
      <c r="Q12" s="7">
        <f t="shared" si="0"/>
        <v>3.1457155004720051E-2</v>
      </c>
      <c r="R12" s="4">
        <v>326475156.62</v>
      </c>
      <c r="S12" s="2">
        <v>2.2790589999999999E-2</v>
      </c>
      <c r="T12" s="4">
        <v>104518616</v>
      </c>
      <c r="U12" s="2">
        <v>4.7965899999999999E-3</v>
      </c>
      <c r="V12" s="14">
        <f t="shared" si="1"/>
        <v>430993772.62</v>
      </c>
      <c r="W12" s="7">
        <f t="shared" si="2"/>
        <v>1.1933864302382113E-2</v>
      </c>
      <c r="X12" s="18">
        <v>566448780.02999997</v>
      </c>
      <c r="Y12" s="19">
        <v>1.627168E-2</v>
      </c>
      <c r="Z12" s="14">
        <f t="shared" si="3"/>
        <v>16674390667.640001</v>
      </c>
      <c r="AA12" s="7">
        <f t="shared" si="4"/>
        <v>2.929001347309006E-2</v>
      </c>
      <c r="AB12" s="17"/>
    </row>
    <row r="13" spans="1:28">
      <c r="A13" s="12" t="s">
        <v>10</v>
      </c>
      <c r="B13" s="5">
        <f>SUM(B6:B12)</f>
        <v>3574055358.3099995</v>
      </c>
      <c r="C13" s="3">
        <v>1</v>
      </c>
      <c r="D13" s="21">
        <f>SUM(D6:D12)</f>
        <v>1190877909.5</v>
      </c>
      <c r="E13" s="3">
        <v>1</v>
      </c>
      <c r="F13" s="5">
        <f>SUM(F6:F12)</f>
        <v>175720283579.09003</v>
      </c>
      <c r="G13" s="3">
        <f>SUM(G6:G12)</f>
        <v>1.0000000000000002</v>
      </c>
      <c r="H13" s="5">
        <f t="shared" ref="H13:O13" si="6">SUM(H6:H12)</f>
        <v>87373706995.309998</v>
      </c>
      <c r="I13" s="3">
        <f t="shared" si="6"/>
        <v>1</v>
      </c>
      <c r="J13" s="5">
        <f>SUM(J6:J12)</f>
        <v>5048493314.6099997</v>
      </c>
      <c r="K13" s="3">
        <f t="shared" si="6"/>
        <v>1</v>
      </c>
      <c r="L13" s="5">
        <f t="shared" si="6"/>
        <v>117276422056.62999</v>
      </c>
      <c r="M13" s="3">
        <f t="shared" si="6"/>
        <v>1</v>
      </c>
      <c r="N13" s="5">
        <f t="shared" si="6"/>
        <v>108174900241.46001</v>
      </c>
      <c r="O13" s="3">
        <f t="shared" si="6"/>
        <v>0.99999998999999995</v>
      </c>
      <c r="P13" s="14">
        <f>+B13+F13+H13+J13+L13+N13+D13</f>
        <v>498358739454.91003</v>
      </c>
      <c r="Q13" s="7">
        <f t="shared" si="0"/>
        <v>1</v>
      </c>
      <c r="R13" s="5">
        <f t="shared" ref="R13:Y13" si="7">SUM(R6:R12)</f>
        <v>14324997412.879999</v>
      </c>
      <c r="S13" s="3">
        <f t="shared" si="7"/>
        <v>1</v>
      </c>
      <c r="T13" s="5">
        <f t="shared" si="7"/>
        <v>21790192244</v>
      </c>
      <c r="U13" s="3">
        <f t="shared" si="7"/>
        <v>1</v>
      </c>
      <c r="V13" s="5">
        <f t="shared" si="7"/>
        <v>36115189656.880005</v>
      </c>
      <c r="W13" s="3">
        <f t="shared" si="7"/>
        <v>0.99999999999999989</v>
      </c>
      <c r="X13" s="5">
        <f t="shared" si="7"/>
        <v>34811936289.380005</v>
      </c>
      <c r="Y13" s="3">
        <f t="shared" si="7"/>
        <v>1.0000000099999999</v>
      </c>
      <c r="Z13" s="5">
        <f>SUM(Z6:Z12)</f>
        <v>569285865401.16992</v>
      </c>
      <c r="AA13" s="7">
        <f t="shared" si="4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selection activeCell="C13" sqref="C13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26601284.25</v>
      </c>
      <c r="C6" s="2">
        <v>7.1005299999999999E-3</v>
      </c>
      <c r="D6" s="16">
        <v>148405820.84</v>
      </c>
      <c r="E6" s="2">
        <v>0.10329946</v>
      </c>
      <c r="F6" s="16">
        <v>12196562887.309999</v>
      </c>
      <c r="G6" s="2">
        <v>6.813441299106672E-2</v>
      </c>
      <c r="H6" s="16">
        <v>9278114487.4699993</v>
      </c>
      <c r="I6" s="2">
        <v>0.10406124</v>
      </c>
      <c r="J6" s="4">
        <v>1032373963.6900001</v>
      </c>
      <c r="K6" s="2">
        <v>0.20087843</v>
      </c>
      <c r="L6" s="16">
        <v>18332202724.919998</v>
      </c>
      <c r="M6" s="2">
        <v>0.15377208000000001</v>
      </c>
      <c r="N6" s="4">
        <v>1534703693.3199999</v>
      </c>
      <c r="O6" s="2">
        <v>1.3915129066320793E-2</v>
      </c>
      <c r="P6" s="14">
        <f>+B6+D6+F6+H6+J6+L6+N6</f>
        <v>42548964861.799995</v>
      </c>
      <c r="Q6" s="7">
        <f>+P6/$P$13</f>
        <v>8.3758321161966812E-2</v>
      </c>
      <c r="R6" s="4">
        <v>692986404.49000001</v>
      </c>
      <c r="S6" s="2">
        <v>4.776035E-2</v>
      </c>
      <c r="T6" s="4">
        <v>3381591092.27</v>
      </c>
      <c r="U6" s="2">
        <v>0.15393122000000001</v>
      </c>
      <c r="V6" s="14">
        <f>+R6+T6</f>
        <v>4074577496.7600002</v>
      </c>
      <c r="W6" s="7">
        <f>+V6/$V$13</f>
        <v>0.11170003414863929</v>
      </c>
      <c r="X6" s="18">
        <v>1927541323.4200001</v>
      </c>
      <c r="Y6" s="19">
        <v>5.431689E-2</v>
      </c>
      <c r="Z6" s="14">
        <f>+P6+V6+X6</f>
        <v>48551083681.979996</v>
      </c>
      <c r="AA6" s="7">
        <f>+Z6/$Z$13</f>
        <v>8.3714295707973341E-2</v>
      </c>
      <c r="AB6" s="17"/>
    </row>
    <row r="7" spans="1:28">
      <c r="A7" s="13" t="s">
        <v>4</v>
      </c>
      <c r="B7" s="16">
        <v>105075796.37</v>
      </c>
      <c r="C7" s="2">
        <v>2.8047269999999999E-2</v>
      </c>
      <c r="D7" s="16">
        <v>147793446.99000001</v>
      </c>
      <c r="E7" s="2">
        <v>0.10287321000000001</v>
      </c>
      <c r="F7" s="16">
        <v>963222447.11000001</v>
      </c>
      <c r="G7" s="2">
        <v>5.3809090823401075E-3</v>
      </c>
      <c r="H7" s="16">
        <v>339586432.13999999</v>
      </c>
      <c r="I7" s="2">
        <v>3.8087199999999998E-3</v>
      </c>
      <c r="J7" s="16">
        <v>168559856.75999999</v>
      </c>
      <c r="K7" s="22">
        <v>3.2798229999999998E-2</v>
      </c>
      <c r="L7" s="16">
        <v>271192587.44999999</v>
      </c>
      <c r="M7" s="2">
        <v>2.2747900000000001E-3</v>
      </c>
      <c r="N7" s="4">
        <v>142725383.68000001</v>
      </c>
      <c r="O7" s="2">
        <v>1.29408832701183E-3</v>
      </c>
      <c r="P7" s="14">
        <f>+B7+D7+F7+H7+J7+L7+N7</f>
        <v>2138155950.5000002</v>
      </c>
      <c r="Q7" s="7">
        <f t="shared" ref="Q7:Q13" si="0">+P7/$P$13</f>
        <v>4.208994352225312E-3</v>
      </c>
      <c r="R7" s="4">
        <v>49028553.579999998</v>
      </c>
      <c r="S7" s="2">
        <v>3.3790299999999999E-3</v>
      </c>
      <c r="T7" s="4">
        <v>772702650.33000004</v>
      </c>
      <c r="U7" s="2">
        <v>3.5173700000000002E-2</v>
      </c>
      <c r="V7" s="14">
        <f t="shared" ref="V7:V12" si="1">+R7+T7</f>
        <v>821731203.91000009</v>
      </c>
      <c r="W7" s="7">
        <f t="shared" ref="W7:W12" si="2">+V7/$V$13</f>
        <v>2.2526851829603553E-2</v>
      </c>
      <c r="X7" s="18">
        <v>72713908.700000003</v>
      </c>
      <c r="Y7" s="19">
        <v>2.0490299999999999E-3</v>
      </c>
      <c r="Z7" s="14">
        <f t="shared" ref="Z7:Z12" si="3">+P7+V7+X7</f>
        <v>3032601063.1100001</v>
      </c>
      <c r="AA7" s="7">
        <f t="shared" ref="AA7:AA13" si="4">+Z7/$Z$13</f>
        <v>5.2289679839984888E-3</v>
      </c>
      <c r="AB7" s="17"/>
    </row>
    <row r="8" spans="1:28">
      <c r="A8" s="13" t="s">
        <v>5</v>
      </c>
      <c r="B8" s="16">
        <v>0</v>
      </c>
      <c r="C8" s="16">
        <v>0</v>
      </c>
      <c r="D8" s="16">
        <v>56450494.689999998</v>
      </c>
      <c r="E8" s="22">
        <v>3.9292970000000003E-2</v>
      </c>
      <c r="F8" s="16">
        <v>0</v>
      </c>
      <c r="G8" s="16">
        <v>0</v>
      </c>
      <c r="H8" s="16">
        <v>54530409.200000003</v>
      </c>
      <c r="I8" s="2">
        <v>6.1160000000000001E-4</v>
      </c>
      <c r="J8" s="16">
        <v>0</v>
      </c>
      <c r="K8" s="16">
        <v>0</v>
      </c>
      <c r="L8" s="16">
        <v>0</v>
      </c>
      <c r="M8" s="16">
        <v>0</v>
      </c>
      <c r="N8" s="4">
        <v>173905325.65000001</v>
      </c>
      <c r="O8" s="2">
        <v>1.5767962651509193E-3</v>
      </c>
      <c r="P8" s="14">
        <f t="shared" ref="P8:P12" si="5">+B8+D8+F8+H8+J8+L8+N8</f>
        <v>284886229.54000002</v>
      </c>
      <c r="Q8" s="7">
        <f t="shared" si="0"/>
        <v>5.6080312143752759E-4</v>
      </c>
      <c r="R8" s="16">
        <v>0</v>
      </c>
      <c r="S8" s="16">
        <v>0</v>
      </c>
      <c r="T8" s="16">
        <v>0</v>
      </c>
      <c r="U8" s="16">
        <v>0</v>
      </c>
      <c r="V8" s="20">
        <v>0</v>
      </c>
      <c r="W8" s="26">
        <v>0</v>
      </c>
      <c r="X8" s="16">
        <v>3685944.53</v>
      </c>
      <c r="Y8" s="22">
        <v>1.0387000000000001E-4</v>
      </c>
      <c r="Z8" s="14">
        <f>+P8+V8+X8</f>
        <v>288572174.06999999</v>
      </c>
      <c r="AA8" s="7">
        <f t="shared" si="4"/>
        <v>4.9757110410606484E-4</v>
      </c>
      <c r="AB8" s="17"/>
    </row>
    <row r="9" spans="1:28">
      <c r="A9" s="13" t="s">
        <v>6</v>
      </c>
      <c r="B9" s="16">
        <v>2955616023.1700001</v>
      </c>
      <c r="C9" s="2">
        <v>0.78892547000000002</v>
      </c>
      <c r="D9" s="16">
        <v>810763402.41999996</v>
      </c>
      <c r="E9" s="2">
        <v>0.56434055999999999</v>
      </c>
      <c r="F9" s="16">
        <v>133319621968.24001</v>
      </c>
      <c r="G9" s="2">
        <v>0.74477164320188172</v>
      </c>
      <c r="H9" s="16">
        <v>67580195197.370003</v>
      </c>
      <c r="I9" s="2">
        <v>0.75796421000000003</v>
      </c>
      <c r="J9" s="4">
        <v>3938363365.4499998</v>
      </c>
      <c r="K9" s="2">
        <v>0.76632334000000002</v>
      </c>
      <c r="L9" s="16">
        <v>91017299877.5</v>
      </c>
      <c r="M9" s="2">
        <v>0.76346088999999995</v>
      </c>
      <c r="N9" s="4">
        <v>88641731828.869995</v>
      </c>
      <c r="O9" s="2">
        <v>0.80371288896333792</v>
      </c>
      <c r="P9" s="14">
        <f t="shared" si="5"/>
        <v>388263591663.02002</v>
      </c>
      <c r="Q9" s="7">
        <f t="shared" si="0"/>
        <v>0.76430312022011959</v>
      </c>
      <c r="R9" s="4">
        <v>12158054558.98</v>
      </c>
      <c r="S9" s="2">
        <v>0.83792834000000005</v>
      </c>
      <c r="T9" s="4">
        <v>15873344885.809999</v>
      </c>
      <c r="U9" s="2">
        <v>0.72256028000000005</v>
      </c>
      <c r="V9" s="14">
        <f t="shared" si="1"/>
        <v>28031399444.790001</v>
      </c>
      <c r="W9" s="7">
        <f t="shared" si="2"/>
        <v>0.7684498031285375</v>
      </c>
      <c r="X9" s="18">
        <v>28429527733.43</v>
      </c>
      <c r="Y9" s="19">
        <v>0.80112605999999997</v>
      </c>
      <c r="Z9" s="14">
        <f t="shared" si="3"/>
        <v>444724518841.23999</v>
      </c>
      <c r="AA9" s="7">
        <f t="shared" si="4"/>
        <v>0.76681707297667945</v>
      </c>
      <c r="AB9" s="17"/>
    </row>
    <row r="10" spans="1:28">
      <c r="A10" s="13" t="s">
        <v>7</v>
      </c>
      <c r="B10" s="16">
        <v>45284226.82</v>
      </c>
      <c r="C10" s="2">
        <v>1.208746E-2</v>
      </c>
      <c r="D10" s="16">
        <v>0</v>
      </c>
      <c r="E10" s="16">
        <v>0</v>
      </c>
      <c r="F10" s="16">
        <v>17190120091.290001</v>
      </c>
      <c r="G10" s="2">
        <v>9.6030230195804589E-2</v>
      </c>
      <c r="H10" s="16">
        <v>6190254086.2600002</v>
      </c>
      <c r="I10" s="2">
        <v>6.9428489999999995E-2</v>
      </c>
      <c r="J10" s="16">
        <v>0</v>
      </c>
      <c r="K10" s="16">
        <v>0</v>
      </c>
      <c r="L10" s="16">
        <v>6149142974</v>
      </c>
      <c r="M10" s="2">
        <v>5.157954E-2</v>
      </c>
      <c r="N10" s="4">
        <v>12985080838.690001</v>
      </c>
      <c r="O10" s="2">
        <v>0.11773547988022275</v>
      </c>
      <c r="P10" s="14">
        <f t="shared" si="5"/>
        <v>42559882217.060005</v>
      </c>
      <c r="Q10" s="7">
        <f t="shared" si="0"/>
        <v>8.3779812151255906E-2</v>
      </c>
      <c r="R10" s="4">
        <v>709845011.19000006</v>
      </c>
      <c r="S10" s="2">
        <v>4.8922239999999999E-2</v>
      </c>
      <c r="T10" s="16">
        <v>105140117.84999999</v>
      </c>
      <c r="U10" s="2">
        <v>4.7860200000000002E-3</v>
      </c>
      <c r="V10" s="14">
        <f t="shared" si="1"/>
        <v>814985129.04000008</v>
      </c>
      <c r="W10" s="7">
        <f t="shared" si="2"/>
        <v>2.2341915650589295E-2</v>
      </c>
      <c r="X10" s="18">
        <v>3565513470.1399999</v>
      </c>
      <c r="Y10" s="19">
        <v>0.10047391</v>
      </c>
      <c r="Z10" s="14">
        <f t="shared" si="3"/>
        <v>46940380816.240005</v>
      </c>
      <c r="AA10" s="7">
        <f t="shared" si="4"/>
        <v>8.0937038316903326E-2</v>
      </c>
      <c r="AB10" s="17"/>
    </row>
    <row r="11" spans="1:28">
      <c r="A11" s="13" t="s">
        <v>8</v>
      </c>
      <c r="B11" s="16">
        <v>410723763.55000001</v>
      </c>
      <c r="C11" s="2">
        <v>0.10963212</v>
      </c>
      <c r="D11" s="16">
        <v>258251404.69999999</v>
      </c>
      <c r="E11" s="2">
        <v>0.17975865999999999</v>
      </c>
      <c r="F11" s="16">
        <v>7580848423.5499992</v>
      </c>
      <c r="G11" s="2">
        <v>4.2349362036270571E-2</v>
      </c>
      <c r="H11" s="16">
        <v>3648048829.0700002</v>
      </c>
      <c r="I11" s="2">
        <v>4.0915689999999998E-2</v>
      </c>
      <c r="J11" s="16">
        <v>0</v>
      </c>
      <c r="K11" s="16">
        <v>0</v>
      </c>
      <c r="L11" s="16">
        <v>1362875737.8900001</v>
      </c>
      <c r="M11" s="2">
        <v>1.143192E-2</v>
      </c>
      <c r="N11" s="4">
        <v>3384710005.0599999</v>
      </c>
      <c r="O11" s="2">
        <v>3.0689100949896971E-2</v>
      </c>
      <c r="P11" s="14">
        <f t="shared" si="5"/>
        <v>16645458163.819998</v>
      </c>
      <c r="Q11" s="7">
        <f t="shared" si="0"/>
        <v>3.2766851915239224E-2</v>
      </c>
      <c r="R11" s="4">
        <v>613082853.13999999</v>
      </c>
      <c r="S11" s="2">
        <v>4.2253430000000002E-2</v>
      </c>
      <c r="T11" s="4">
        <v>1835415814.53</v>
      </c>
      <c r="U11" s="2">
        <v>8.3548780000000003E-2</v>
      </c>
      <c r="V11" s="14">
        <f t="shared" si="1"/>
        <v>2448498667.6700001</v>
      </c>
      <c r="W11" s="7">
        <f t="shared" si="2"/>
        <v>6.7122882067923592E-2</v>
      </c>
      <c r="X11" s="18">
        <v>974945132.09000003</v>
      </c>
      <c r="Y11" s="19">
        <v>2.7473339999999999E-2</v>
      </c>
      <c r="Z11" s="14">
        <f t="shared" si="3"/>
        <v>20068901963.579998</v>
      </c>
      <c r="AA11" s="7">
        <f t="shared" si="4"/>
        <v>3.4603841276091313E-2</v>
      </c>
      <c r="AB11" s="17"/>
    </row>
    <row r="12" spans="1:28">
      <c r="A12" s="13" t="s">
        <v>9</v>
      </c>
      <c r="B12" s="16">
        <v>203080685.22999999</v>
      </c>
      <c r="C12" s="2">
        <v>5.4207150000000003E-2</v>
      </c>
      <c r="D12" s="16">
        <v>14991696.199999999</v>
      </c>
      <c r="E12" s="2">
        <v>1.0435130000000001E-2</v>
      </c>
      <c r="F12" s="16">
        <v>7757006089.6300001</v>
      </c>
      <c r="G12" s="2">
        <v>4.3333442492636293E-2</v>
      </c>
      <c r="H12" s="16">
        <v>2069410909.0799999</v>
      </c>
      <c r="I12" s="2">
        <v>2.3210049999999999E-2</v>
      </c>
      <c r="J12" s="16">
        <v>0</v>
      </c>
      <c r="K12" s="16">
        <v>0</v>
      </c>
      <c r="L12" s="16">
        <v>2084001856.75</v>
      </c>
      <c r="M12" s="2">
        <v>1.748079E-2</v>
      </c>
      <c r="N12" s="4">
        <v>3427438185.77</v>
      </c>
      <c r="O12" s="2">
        <v>3.1076516548058795E-2</v>
      </c>
      <c r="P12" s="14">
        <f t="shared" si="5"/>
        <v>15555929422.66</v>
      </c>
      <c r="Q12" s="7">
        <f t="shared" si="0"/>
        <v>3.0622097077755452E-2</v>
      </c>
      <c r="R12" s="4">
        <v>286661693.38</v>
      </c>
      <c r="S12" s="2">
        <v>1.9756610000000001E-2</v>
      </c>
      <c r="T12" s="16">
        <v>0</v>
      </c>
      <c r="U12" s="16">
        <v>0</v>
      </c>
      <c r="V12" s="14">
        <f t="shared" si="1"/>
        <v>286661693.38</v>
      </c>
      <c r="W12" s="7">
        <f t="shared" si="2"/>
        <v>7.8585131747069097E-3</v>
      </c>
      <c r="X12" s="18">
        <v>513031576.11000001</v>
      </c>
      <c r="Y12" s="19">
        <v>1.44569E-2</v>
      </c>
      <c r="Z12" s="14">
        <f t="shared" si="3"/>
        <v>16355622692.15</v>
      </c>
      <c r="AA12" s="7">
        <f t="shared" si="4"/>
        <v>2.820121263424796E-2</v>
      </c>
      <c r="AB12" s="17"/>
    </row>
    <row r="13" spans="1:28">
      <c r="A13" s="12" t="s">
        <v>10</v>
      </c>
      <c r="B13" s="5">
        <f>SUM(B6:B12)</f>
        <v>3746381779.3900003</v>
      </c>
      <c r="C13" s="3">
        <v>1</v>
      </c>
      <c r="D13" s="21">
        <f>SUM(D6:D12)</f>
        <v>1436656265.8400002</v>
      </c>
      <c r="E13" s="3">
        <v>1</v>
      </c>
      <c r="F13" s="5">
        <f>SUM(F6:F12)</f>
        <v>179007381907.13</v>
      </c>
      <c r="G13" s="3">
        <f>SUM(G6:G12)</f>
        <v>1</v>
      </c>
      <c r="H13" s="5">
        <f t="shared" ref="H13:O13" si="6">SUM(H6:H12)</f>
        <v>89160140350.590012</v>
      </c>
      <c r="I13" s="3">
        <f t="shared" si="6"/>
        <v>0.99999999999999989</v>
      </c>
      <c r="J13" s="5">
        <f>SUM(J6:J12)</f>
        <v>5139297185.8999996</v>
      </c>
      <c r="K13" s="3">
        <f t="shared" si="6"/>
        <v>1</v>
      </c>
      <c r="L13" s="5">
        <f t="shared" si="6"/>
        <v>119216715758.50999</v>
      </c>
      <c r="M13" s="3">
        <f t="shared" si="6"/>
        <v>1.0000000099999999</v>
      </c>
      <c r="N13" s="5">
        <f t="shared" si="6"/>
        <v>110290295261.03999</v>
      </c>
      <c r="O13" s="3">
        <f t="shared" si="6"/>
        <v>0.99999999999999989</v>
      </c>
      <c r="P13" s="14">
        <f>+B13+F13+H13+J13+L13+N13+D13</f>
        <v>507996868508.40009</v>
      </c>
      <c r="Q13" s="7">
        <f t="shared" si="0"/>
        <v>1</v>
      </c>
      <c r="R13" s="5">
        <f t="shared" ref="R13:Y13" si="7">SUM(R6:R12)</f>
        <v>14509659074.759998</v>
      </c>
      <c r="S13" s="3">
        <f t="shared" si="7"/>
        <v>1</v>
      </c>
      <c r="T13" s="5">
        <f t="shared" si="7"/>
        <v>21968194560.789997</v>
      </c>
      <c r="U13" s="3">
        <f t="shared" si="7"/>
        <v>1</v>
      </c>
      <c r="V13" s="5">
        <f t="shared" si="7"/>
        <v>36477853635.549995</v>
      </c>
      <c r="W13" s="3">
        <f t="shared" si="7"/>
        <v>1.0000000000000002</v>
      </c>
      <c r="X13" s="5">
        <f t="shared" si="7"/>
        <v>35486959088.419998</v>
      </c>
      <c r="Y13" s="3">
        <f t="shared" si="7"/>
        <v>0.99999999999999989</v>
      </c>
      <c r="Z13" s="5">
        <f>SUM(Z6:Z12)</f>
        <v>579961681232.37</v>
      </c>
      <c r="AA13" s="7">
        <f t="shared" si="4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16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5" sqref="H25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8.85546875" style="9" customWidth="1"/>
    <col min="4" max="4" width="17.140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28515625" style="8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8" ht="33.75" customHeight="1">
      <c r="A4" s="42" t="s">
        <v>22</v>
      </c>
      <c r="B4" s="38" t="s">
        <v>19</v>
      </c>
      <c r="C4" s="39"/>
      <c r="D4" s="38" t="s">
        <v>26</v>
      </c>
      <c r="E4" s="39"/>
      <c r="F4" s="38" t="s">
        <v>14</v>
      </c>
      <c r="G4" s="39"/>
      <c r="H4" s="38" t="s">
        <v>18</v>
      </c>
      <c r="I4" s="39"/>
      <c r="J4" s="38" t="s">
        <v>15</v>
      </c>
      <c r="K4" s="39"/>
      <c r="L4" s="38" t="s">
        <v>16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6" t="s">
        <v>12</v>
      </c>
      <c r="F5" s="10" t="s">
        <v>2</v>
      </c>
      <c r="G5" s="11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f>+B6/$B$13</f>
        <v>0</v>
      </c>
      <c r="D6" s="16">
        <v>96223491.239999995</v>
      </c>
      <c r="E6" s="2">
        <f>+D6/$D$13</f>
        <v>6.2898003161554292E-2</v>
      </c>
      <c r="F6" s="16">
        <v>4188075051.3800001</v>
      </c>
      <c r="G6" s="2">
        <f>+F6/$F$13</f>
        <v>2.3094919343269894E-2</v>
      </c>
      <c r="H6" s="16">
        <v>8989814323.7700005</v>
      </c>
      <c r="I6" s="2">
        <f>+H6/$H$13</f>
        <v>9.936177863440554E-2</v>
      </c>
      <c r="J6" s="4">
        <v>1201450509.7</v>
      </c>
      <c r="K6" s="2">
        <f>+J6/$J$13</f>
        <v>0.23040815475002827</v>
      </c>
      <c r="L6" s="16">
        <v>15539451092.209999</v>
      </c>
      <c r="M6" s="2">
        <f>+L6/$L$13</f>
        <v>0.12856643719698008</v>
      </c>
      <c r="N6" s="4">
        <v>516129300.70999998</v>
      </c>
      <c r="O6" s="2">
        <f>+N6/$N$13</f>
        <v>4.6170940875182335E-3</v>
      </c>
      <c r="P6" s="14">
        <f>+B6+D6+F6+H6+J6+L6+N6</f>
        <v>30531143769.009998</v>
      </c>
      <c r="Q6" s="7">
        <f>+P6/$P$13</f>
        <v>5.9271338013477122E-2</v>
      </c>
      <c r="R6" s="4">
        <v>698506434.67999995</v>
      </c>
      <c r="S6" s="2">
        <f>+R6/$R$13</f>
        <v>4.7595276957447766E-2</v>
      </c>
      <c r="T6" s="4">
        <v>3420982070.0999999</v>
      </c>
      <c r="U6" s="2">
        <f>+T6/$T$13</f>
        <v>0.15451170442159678</v>
      </c>
      <c r="V6" s="14">
        <f>+R6+T6</f>
        <v>4119488504.7799997</v>
      </c>
      <c r="W6" s="7">
        <f>+V6/$V$13</f>
        <v>0.11189226298255388</v>
      </c>
      <c r="X6" s="18">
        <v>1561282221.79</v>
      </c>
      <c r="Y6" s="19">
        <f>+X6/$X$13</f>
        <v>4.3317692561829498E-2</v>
      </c>
      <c r="Z6" s="14">
        <f>+P6+V6+X6</f>
        <v>36211914495.580002</v>
      </c>
      <c r="AA6" s="7">
        <f>+Z6/$Z$13</f>
        <v>6.158832217447964E-2</v>
      </c>
      <c r="AB6" s="17"/>
    </row>
    <row r="7" spans="1:28">
      <c r="A7" s="13" t="s">
        <v>4</v>
      </c>
      <c r="B7" s="16">
        <v>234500985.81999999</v>
      </c>
      <c r="C7" s="2">
        <f t="shared" ref="C7:C12" si="0">+B7/$B$13</f>
        <v>6.0241748502669279E-2</v>
      </c>
      <c r="D7" s="16">
        <v>134190126.37</v>
      </c>
      <c r="E7" s="2">
        <f t="shared" ref="E7:E12" si="1">+D7/$D$13</f>
        <v>8.7715493211713888E-2</v>
      </c>
      <c r="F7" s="16">
        <v>766632706.38999999</v>
      </c>
      <c r="G7" s="2">
        <f t="shared" ref="G7:G12" si="2">+F7/$F$13</f>
        <v>4.2275556915236587E-3</v>
      </c>
      <c r="H7" s="16">
        <v>314221902.98000002</v>
      </c>
      <c r="I7" s="2">
        <f t="shared" ref="I7:I12" si="3">+H7/$H$13</f>
        <v>3.4730024493862064E-3</v>
      </c>
      <c r="J7" s="16">
        <v>32559921.09</v>
      </c>
      <c r="K7" s="2">
        <f t="shared" ref="K7:K9" si="4">+J7/$J$13</f>
        <v>6.244178413163836E-3</v>
      </c>
      <c r="L7" s="16">
        <v>681350856.52999997</v>
      </c>
      <c r="M7" s="2">
        <f t="shared" ref="M7:M12" si="5">+L7/$L$13</f>
        <v>5.6371908882345625E-3</v>
      </c>
      <c r="N7" s="4">
        <v>144098651.02000001</v>
      </c>
      <c r="O7" s="2">
        <f t="shared" ref="O7:O12" si="6">+N7/$N$13</f>
        <v>1.2890510744663576E-3</v>
      </c>
      <c r="P7" s="14">
        <f>+B7+D7+F7+H7+J7+L7+N7</f>
        <v>2307555150.1999998</v>
      </c>
      <c r="Q7" s="7">
        <f t="shared" ref="Q7:Q13" si="7">+P7/$P$13</f>
        <v>4.4797496722370298E-3</v>
      </c>
      <c r="R7" s="4">
        <v>93851418.950000003</v>
      </c>
      <c r="S7" s="2">
        <f t="shared" ref="S7:S12" si="8">+R7/$R$13</f>
        <v>6.3949078433630782E-3</v>
      </c>
      <c r="T7" s="4">
        <v>778127426.82000005</v>
      </c>
      <c r="U7" s="2">
        <f t="shared" ref="U7:U12" si="9">+T7/$T$13</f>
        <v>3.5144818801004431E-2</v>
      </c>
      <c r="V7" s="14">
        <f t="shared" ref="V7:V12" si="10">+R7+T7</f>
        <v>871978845.7700001</v>
      </c>
      <c r="W7" s="7">
        <f t="shared" ref="W7:W12" si="11">+V7/$V$13</f>
        <v>2.3684417668093777E-2</v>
      </c>
      <c r="X7" s="18">
        <v>74035826.489999995</v>
      </c>
      <c r="Y7" s="19">
        <f t="shared" ref="Y7:Y12" si="12">+X7/$X$13</f>
        <v>2.0541200852065666E-3</v>
      </c>
      <c r="Z7" s="14">
        <f t="shared" ref="Z7:Z12" si="13">+P7+V7+X7</f>
        <v>3253569822.4599996</v>
      </c>
      <c r="AA7" s="7">
        <f t="shared" ref="AA7:AA13" si="14">+Z7/$Z$13</f>
        <v>5.5335905111365885E-3</v>
      </c>
      <c r="AB7" s="17"/>
    </row>
    <row r="8" spans="1:28">
      <c r="A8" s="13" t="s">
        <v>5</v>
      </c>
      <c r="B8" s="16">
        <v>0</v>
      </c>
      <c r="C8" s="16">
        <f t="shared" si="0"/>
        <v>0</v>
      </c>
      <c r="D8" s="16">
        <v>52729654.350000001</v>
      </c>
      <c r="E8" s="2">
        <f t="shared" si="1"/>
        <v>3.4467570478624067E-2</v>
      </c>
      <c r="F8" s="16">
        <v>0</v>
      </c>
      <c r="G8" s="16">
        <f t="shared" si="2"/>
        <v>0</v>
      </c>
      <c r="H8" s="16">
        <v>54883431.259999998</v>
      </c>
      <c r="I8" s="2">
        <f t="shared" si="3"/>
        <v>6.0661045391489368E-4</v>
      </c>
      <c r="J8" s="16">
        <v>0</v>
      </c>
      <c r="K8" s="16">
        <f t="shared" si="4"/>
        <v>0</v>
      </c>
      <c r="L8" s="16">
        <v>0</v>
      </c>
      <c r="M8" s="16">
        <f t="shared" si="5"/>
        <v>0</v>
      </c>
      <c r="N8" s="4">
        <v>163822752.34999999</v>
      </c>
      <c r="O8" s="2">
        <f t="shared" si="6"/>
        <v>1.4654952939808826E-3</v>
      </c>
      <c r="P8" s="14">
        <f t="shared" ref="P8:P12" si="15">+B8+D8+F8+H8+J8+L8+N8</f>
        <v>271435837.95999998</v>
      </c>
      <c r="Q8" s="7">
        <f t="shared" si="7"/>
        <v>5.2694931517857917E-4</v>
      </c>
      <c r="R8" s="16">
        <v>0</v>
      </c>
      <c r="S8" s="16">
        <v>0</v>
      </c>
      <c r="T8" s="16">
        <v>0</v>
      </c>
      <c r="U8" s="16">
        <f t="shared" si="9"/>
        <v>0</v>
      </c>
      <c r="V8" s="20">
        <v>0</v>
      </c>
      <c r="W8" s="26">
        <v>0</v>
      </c>
      <c r="X8" s="16">
        <v>3708938.52</v>
      </c>
      <c r="Y8" s="19">
        <f t="shared" si="12"/>
        <v>1.0290430282097763E-4</v>
      </c>
      <c r="Z8" s="14">
        <f>+P8+V8+X8</f>
        <v>275144776.47999996</v>
      </c>
      <c r="AA8" s="7">
        <f t="shared" si="14"/>
        <v>4.6795938227855381E-4</v>
      </c>
      <c r="AB8" s="17"/>
    </row>
    <row r="9" spans="1:28">
      <c r="A9" s="13" t="s">
        <v>6</v>
      </c>
      <c r="B9" s="16">
        <v>2877149983.8099999</v>
      </c>
      <c r="C9" s="2">
        <f t="shared" si="0"/>
        <v>0.73912075517747611</v>
      </c>
      <c r="D9" s="16">
        <v>927823829.66999996</v>
      </c>
      <c r="E9" s="2">
        <f t="shared" si="1"/>
        <v>0.60648668448739063</v>
      </c>
      <c r="F9" s="16">
        <v>141143377709.42001</v>
      </c>
      <c r="G9" s="2">
        <f t="shared" si="2"/>
        <v>0.77832772432328801</v>
      </c>
      <c r="H9" s="16">
        <v>69179242142.240005</v>
      </c>
      <c r="I9" s="2">
        <f t="shared" si="3"/>
        <v>0.76461785486027489</v>
      </c>
      <c r="J9" s="4">
        <v>3980433958.1399999</v>
      </c>
      <c r="K9" s="2">
        <f t="shared" si="4"/>
        <v>0.76334766683680788</v>
      </c>
      <c r="L9" s="16">
        <v>94825196056.419998</v>
      </c>
      <c r="M9" s="2">
        <f t="shared" si="5"/>
        <v>0.78454107169786846</v>
      </c>
      <c r="N9" s="4">
        <v>90947683460.339996</v>
      </c>
      <c r="O9" s="2">
        <f t="shared" si="6"/>
        <v>0.81358297426743986</v>
      </c>
      <c r="P9" s="14">
        <f t="shared" si="15"/>
        <v>403880907140.04004</v>
      </c>
      <c r="Q9" s="7">
        <f t="shared" si="7"/>
        <v>0.78407025774728489</v>
      </c>
      <c r="R9" s="4">
        <v>12259471619.700001</v>
      </c>
      <c r="S9" s="2">
        <f t="shared" si="8"/>
        <v>0.83534369638112538</v>
      </c>
      <c r="T9" s="4">
        <v>15996298200.43</v>
      </c>
      <c r="U9" s="2">
        <f t="shared" si="9"/>
        <v>0.72248706621029213</v>
      </c>
      <c r="V9" s="14">
        <f t="shared" si="10"/>
        <v>28255769820.130001</v>
      </c>
      <c r="W9" s="7">
        <f t="shared" si="11"/>
        <v>0.76747441431623553</v>
      </c>
      <c r="X9" s="18">
        <v>29348161703.169998</v>
      </c>
      <c r="Y9" s="19">
        <f t="shared" si="12"/>
        <v>0.81426319224671972</v>
      </c>
      <c r="Z9" s="14">
        <f t="shared" si="13"/>
        <v>461484838663.34003</v>
      </c>
      <c r="AA9" s="7">
        <f t="shared" si="14"/>
        <v>0.78488191851068023</v>
      </c>
      <c r="AB9" s="17"/>
    </row>
    <row r="10" spans="1:28">
      <c r="A10" s="13" t="s">
        <v>7</v>
      </c>
      <c r="B10" s="16">
        <v>45425302.420000002</v>
      </c>
      <c r="C10" s="2">
        <f t="shared" si="0"/>
        <v>1.1669459019433876E-2</v>
      </c>
      <c r="D10" s="16">
        <v>0</v>
      </c>
      <c r="E10" s="16">
        <f t="shared" si="1"/>
        <v>0</v>
      </c>
      <c r="F10" s="16">
        <v>17275951484.200001</v>
      </c>
      <c r="G10" s="2">
        <f t="shared" si="2"/>
        <v>9.5267324775943046E-2</v>
      </c>
      <c r="H10" s="16">
        <v>6195777755.8699999</v>
      </c>
      <c r="I10" s="2">
        <f t="shared" si="3"/>
        <v>6.848011267807351E-2</v>
      </c>
      <c r="J10" s="16">
        <v>0</v>
      </c>
      <c r="K10" s="16">
        <v>0</v>
      </c>
      <c r="L10" s="16">
        <v>6358165269.5799999</v>
      </c>
      <c r="M10" s="2">
        <f t="shared" si="5"/>
        <v>5.2604603017751828E-2</v>
      </c>
      <c r="N10" s="4">
        <v>12162018677.32</v>
      </c>
      <c r="O10" s="2">
        <f t="shared" si="6"/>
        <v>0.10879673843375064</v>
      </c>
      <c r="P10" s="14">
        <f t="shared" si="15"/>
        <v>42037338489.389999</v>
      </c>
      <c r="Q10" s="7">
        <f t="shared" si="7"/>
        <v>8.1608776849056097E-2</v>
      </c>
      <c r="R10" s="4">
        <v>714227087.38</v>
      </c>
      <c r="S10" s="2">
        <f t="shared" si="8"/>
        <v>4.8666460817838583E-2</v>
      </c>
      <c r="T10" s="16">
        <v>106022250.44</v>
      </c>
      <c r="U10" s="2">
        <f t="shared" si="9"/>
        <v>4.7885894419841058E-3</v>
      </c>
      <c r="V10" s="14">
        <f t="shared" si="10"/>
        <v>820249337.81999993</v>
      </c>
      <c r="W10" s="7">
        <f t="shared" si="11"/>
        <v>2.2279356893975016E-2</v>
      </c>
      <c r="X10" s="18">
        <v>3554203361.77</v>
      </c>
      <c r="Y10" s="19">
        <f t="shared" si="12"/>
        <v>9.8611184050286377E-2</v>
      </c>
      <c r="Z10" s="14">
        <f t="shared" si="13"/>
        <v>46411791188.979996</v>
      </c>
      <c r="AA10" s="7">
        <f t="shared" si="14"/>
        <v>7.8936018386723858E-2</v>
      </c>
      <c r="AB10" s="17"/>
    </row>
    <row r="11" spans="1:28">
      <c r="A11" s="13" t="s">
        <v>8</v>
      </c>
      <c r="B11" s="16">
        <v>531556551.08999997</v>
      </c>
      <c r="C11" s="2">
        <f t="shared" si="0"/>
        <v>0.13655335372572658</v>
      </c>
      <c r="D11" s="16">
        <v>303833678.12</v>
      </c>
      <c r="E11" s="2">
        <f t="shared" si="1"/>
        <v>0.19860567726973311</v>
      </c>
      <c r="F11" s="16">
        <v>8866492927.9699993</v>
      </c>
      <c r="G11" s="2">
        <f t="shared" si="2"/>
        <v>4.889380837663513E-2</v>
      </c>
      <c r="H11" s="16">
        <v>3660604652.71</v>
      </c>
      <c r="I11" s="2">
        <f t="shared" si="3"/>
        <v>4.045958860450783E-2</v>
      </c>
      <c r="J11" s="16">
        <v>0</v>
      </c>
      <c r="K11" s="16">
        <v>0</v>
      </c>
      <c r="L11" s="16">
        <v>1371855930.21</v>
      </c>
      <c r="M11" s="2">
        <f t="shared" si="5"/>
        <v>1.1350119656611687E-2</v>
      </c>
      <c r="N11" s="4">
        <v>4409227445.8299999</v>
      </c>
      <c r="O11" s="2">
        <f t="shared" si="6"/>
        <v>3.9443251802717086E-2</v>
      </c>
      <c r="P11" s="14">
        <f t="shared" si="15"/>
        <v>19143571185.93</v>
      </c>
      <c r="Q11" s="7">
        <f t="shared" si="7"/>
        <v>3.7164185106554587E-2</v>
      </c>
      <c r="R11" s="4">
        <v>621068421.75999999</v>
      </c>
      <c r="S11" s="2">
        <f t="shared" si="8"/>
        <v>4.2318756242716908E-2</v>
      </c>
      <c r="T11" s="4">
        <v>1839171522.54</v>
      </c>
      <c r="U11" s="2">
        <f t="shared" si="9"/>
        <v>8.3067821125122662E-2</v>
      </c>
      <c r="V11" s="14">
        <f t="shared" si="10"/>
        <v>2460239944.3000002</v>
      </c>
      <c r="W11" s="7">
        <f t="shared" si="11"/>
        <v>6.6824270665734195E-2</v>
      </c>
      <c r="X11" s="18">
        <v>984603822</v>
      </c>
      <c r="Y11" s="19">
        <f t="shared" si="12"/>
        <v>2.7317780899150615E-2</v>
      </c>
      <c r="Z11" s="14">
        <f t="shared" si="13"/>
        <v>22588414952.23</v>
      </c>
      <c r="AA11" s="7">
        <f t="shared" si="14"/>
        <v>3.8417813497780708E-2</v>
      </c>
      <c r="AB11" s="17"/>
    </row>
    <row r="12" spans="1:28">
      <c r="A12" s="13" t="s">
        <v>9</v>
      </c>
      <c r="B12" s="16">
        <v>204032838.94</v>
      </c>
      <c r="C12" s="2">
        <f t="shared" si="0"/>
        <v>5.2414683574694011E-2</v>
      </c>
      <c r="D12" s="16">
        <v>15033021.060000001</v>
      </c>
      <c r="E12" s="2">
        <f t="shared" si="1"/>
        <v>9.8265713909840915E-3</v>
      </c>
      <c r="F12" s="16">
        <v>9101305055.4500008</v>
      </c>
      <c r="G12" s="2">
        <f t="shared" si="2"/>
        <v>5.018866748934022E-2</v>
      </c>
      <c r="H12" s="16">
        <v>2081033496.4300001</v>
      </c>
      <c r="I12" s="2">
        <f t="shared" si="3"/>
        <v>2.3001052319437301E-2</v>
      </c>
      <c r="J12" s="16">
        <v>0</v>
      </c>
      <c r="K12" s="16">
        <v>0</v>
      </c>
      <c r="L12" s="16">
        <v>2091070457.04</v>
      </c>
      <c r="M12" s="2">
        <f t="shared" si="5"/>
        <v>1.7300577542553295E-2</v>
      </c>
      <c r="N12" s="4">
        <v>3443630712.04</v>
      </c>
      <c r="O12" s="2">
        <f t="shared" si="6"/>
        <v>3.0805395040127075E-2</v>
      </c>
      <c r="P12" s="14">
        <f t="shared" si="15"/>
        <v>16936105580.960003</v>
      </c>
      <c r="Q12" s="7">
        <f t="shared" si="7"/>
        <v>3.2878743296211821E-2</v>
      </c>
      <c r="R12" s="4">
        <v>288836149.23000002</v>
      </c>
      <c r="S12" s="2">
        <f t="shared" si="8"/>
        <v>1.9680901757508439E-2</v>
      </c>
      <c r="T12" s="16">
        <v>0</v>
      </c>
      <c r="U12" s="16">
        <f t="shared" si="9"/>
        <v>0</v>
      </c>
      <c r="V12" s="14">
        <f t="shared" si="10"/>
        <v>288836149.23000002</v>
      </c>
      <c r="W12" s="7">
        <f t="shared" si="11"/>
        <v>7.8452774734074186E-3</v>
      </c>
      <c r="X12" s="18">
        <v>516603107.30000001</v>
      </c>
      <c r="Y12" s="19">
        <f t="shared" si="12"/>
        <v>1.433312585398617E-2</v>
      </c>
      <c r="Z12" s="14">
        <f t="shared" si="13"/>
        <v>17741544837.490002</v>
      </c>
      <c r="AA12" s="7">
        <f t="shared" si="14"/>
        <v>3.0174377536920368E-2</v>
      </c>
      <c r="AB12" s="17"/>
    </row>
    <row r="13" spans="1:28">
      <c r="A13" s="12" t="s">
        <v>10</v>
      </c>
      <c r="B13" s="5">
        <f>SUM(B6:B12)</f>
        <v>3892665662.0800004</v>
      </c>
      <c r="C13" s="3">
        <f t="shared" ref="C13:O13" si="16">SUM(C6:C12)</f>
        <v>0.99999999999999989</v>
      </c>
      <c r="D13" s="5">
        <f>SUM(D6:D12)</f>
        <v>1529833800.8099999</v>
      </c>
      <c r="E13" s="3">
        <f t="shared" si="16"/>
        <v>1.0000000000000002</v>
      </c>
      <c r="F13" s="5">
        <f>SUM(F6:F12)</f>
        <v>181341834934.81003</v>
      </c>
      <c r="G13" s="3">
        <f t="shared" si="16"/>
        <v>1</v>
      </c>
      <c r="H13" s="5">
        <f t="shared" ref="H13:N13" si="17">SUM(H6:H12)</f>
        <v>90475577705.259995</v>
      </c>
      <c r="I13" s="3">
        <f t="shared" si="16"/>
        <v>1.0000000000000002</v>
      </c>
      <c r="J13" s="5">
        <f>SUM(J6:J12)</f>
        <v>5214444388.9300003</v>
      </c>
      <c r="K13" s="3">
        <f t="shared" si="16"/>
        <v>1</v>
      </c>
      <c r="L13" s="5">
        <f t="shared" si="17"/>
        <v>120867089661.99001</v>
      </c>
      <c r="M13" s="3">
        <f t="shared" si="16"/>
        <v>0.99999999999999989</v>
      </c>
      <c r="N13" s="5">
        <f t="shared" si="17"/>
        <v>111786610999.60999</v>
      </c>
      <c r="O13" s="3">
        <f t="shared" si="16"/>
        <v>1.0000000000000002</v>
      </c>
      <c r="P13" s="14">
        <f>+B13+F13+H13+J13+L13+N13+D13</f>
        <v>515108057153.48999</v>
      </c>
      <c r="Q13" s="7">
        <f t="shared" si="7"/>
        <v>1</v>
      </c>
      <c r="R13" s="5">
        <f t="shared" ref="R13:Y13" si="18">SUM(R6:R12)</f>
        <v>14675961131.699999</v>
      </c>
      <c r="S13" s="3">
        <f t="shared" si="18"/>
        <v>1</v>
      </c>
      <c r="T13" s="5">
        <f t="shared" si="18"/>
        <v>22140601470.329998</v>
      </c>
      <c r="U13" s="3">
        <f t="shared" si="18"/>
        <v>1</v>
      </c>
      <c r="V13" s="5">
        <f t="shared" si="18"/>
        <v>36816562602.030006</v>
      </c>
      <c r="W13" s="3">
        <f t="shared" si="18"/>
        <v>0.99999999999999978</v>
      </c>
      <c r="X13" s="5">
        <f t="shared" si="18"/>
        <v>36042598981.040001</v>
      </c>
      <c r="Y13" s="3">
        <f t="shared" si="18"/>
        <v>0.99999999999999989</v>
      </c>
      <c r="Z13" s="5">
        <f>SUM(Z6:Z12)</f>
        <v>587967218736.56006</v>
      </c>
      <c r="AA13" s="7">
        <f t="shared" si="14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8" sqref="P8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28515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f>+B6/$B$13</f>
        <v>0</v>
      </c>
      <c r="D6" s="16">
        <v>15871451253.82</v>
      </c>
      <c r="E6" s="2">
        <f t="shared" ref="E6:E12" si="0">+D6/$D$13</f>
        <v>0.1293788059020278</v>
      </c>
      <c r="F6" s="16">
        <v>64470889.829999998</v>
      </c>
      <c r="G6" s="2">
        <f>+F6/$F$13</f>
        <v>3.8991050139524606E-2</v>
      </c>
      <c r="H6" s="16">
        <v>5254285640.5100002</v>
      </c>
      <c r="I6" s="2">
        <f>+H6/$H$13</f>
        <v>2.8556329492495511E-2</v>
      </c>
      <c r="J6" s="16">
        <v>9142800592.6499996</v>
      </c>
      <c r="K6" s="2">
        <f>+J6/$J$13</f>
        <v>9.9573585955919586E-2</v>
      </c>
      <c r="L6" s="1">
        <v>1221854754.96</v>
      </c>
      <c r="M6" s="2">
        <f>+L6/$L$13</f>
        <v>0.23184395753120882</v>
      </c>
      <c r="N6" s="4">
        <v>1474147661.4100001</v>
      </c>
      <c r="O6" s="2">
        <f>+N6/$N$13</f>
        <v>1.2985580066079557E-2</v>
      </c>
      <c r="P6" s="14">
        <f t="shared" ref="P6:P12" si="1">+B6+F6+H6+J6+L6+D6+N6</f>
        <v>33029010793.18</v>
      </c>
      <c r="Q6" s="7">
        <f>+P6/$P$13</f>
        <v>6.3155902232693586E-2</v>
      </c>
      <c r="R6" s="4">
        <v>863249942.59000003</v>
      </c>
      <c r="S6" s="2">
        <f>+R6/$R$13</f>
        <v>5.8191902021051296E-2</v>
      </c>
      <c r="T6" s="4">
        <v>3334646694.8299999</v>
      </c>
      <c r="U6" s="2">
        <f>+T6/$T$13</f>
        <v>0.14973874180898708</v>
      </c>
      <c r="V6" s="14">
        <f>+R6+T6</f>
        <v>4197896637.4200001</v>
      </c>
      <c r="W6" s="7">
        <f>+V6/$V$13</f>
        <v>0.11313773056489054</v>
      </c>
      <c r="X6" s="18">
        <v>1174884109.49</v>
      </c>
      <c r="Y6" s="19">
        <f>+X6/$X$13</f>
        <v>3.211790595084274E-2</v>
      </c>
      <c r="Z6" s="14">
        <f>+P6+V6+X6</f>
        <v>38401791540.089996</v>
      </c>
      <c r="AA6" s="7">
        <f>+Z6/$Z$13</f>
        <v>6.4361211250437492E-2</v>
      </c>
      <c r="AB6" s="17"/>
    </row>
    <row r="7" spans="1:28">
      <c r="A7" s="13" t="s">
        <v>4</v>
      </c>
      <c r="B7" s="16">
        <v>194179644.88999999</v>
      </c>
      <c r="C7" s="2">
        <f t="shared" ref="C7:C12" si="2">+B7/$B$13</f>
        <v>4.8073131431721587E-2</v>
      </c>
      <c r="D7" s="16">
        <v>676160718.61000001</v>
      </c>
      <c r="E7" s="2">
        <f t="shared" si="0"/>
        <v>5.5118378888360077E-3</v>
      </c>
      <c r="F7" s="16">
        <v>168558814.61000001</v>
      </c>
      <c r="G7" s="2">
        <f t="shared" ref="G7:G12" si="3">+F7/$F$13</f>
        <v>0.1019419029153695</v>
      </c>
      <c r="H7" s="16">
        <v>1457519204.6900001</v>
      </c>
      <c r="I7" s="2">
        <f t="shared" ref="I7:I12" si="4">+H7/$H$13</f>
        <v>7.9214191040302331E-3</v>
      </c>
      <c r="J7" s="16">
        <v>601003231.97000003</v>
      </c>
      <c r="K7" s="2">
        <f t="shared" ref="K7:K12" si="5">+J7/$J$13</f>
        <v>6.5454831232412067E-3</v>
      </c>
      <c r="L7" s="16">
        <v>0</v>
      </c>
      <c r="M7" s="2">
        <f t="shared" ref="M7:M9" si="6">+L7/$L$13</f>
        <v>0</v>
      </c>
      <c r="N7" s="4">
        <v>203294081.77000001</v>
      </c>
      <c r="O7" s="2">
        <f t="shared" ref="O7:O12" si="7">+N7/$N$13</f>
        <v>1.7907918215326155E-3</v>
      </c>
      <c r="P7" s="14">
        <f t="shared" si="1"/>
        <v>3300715696.54</v>
      </c>
      <c r="Q7" s="7">
        <f t="shared" ref="Q7:Q13" si="8">+P7/$P$13</f>
        <v>6.3114114780464812E-3</v>
      </c>
      <c r="R7" s="4">
        <v>123921940.02</v>
      </c>
      <c r="S7" s="2">
        <f t="shared" ref="S7:S12" si="9">+R7/$R$13</f>
        <v>8.3536100451586295E-3</v>
      </c>
      <c r="T7" s="4">
        <v>1196331653.1300001</v>
      </c>
      <c r="U7" s="2">
        <f t="shared" ref="U7:U12" si="10">+T7/$T$13</f>
        <v>5.3719992826731587E-2</v>
      </c>
      <c r="V7" s="14">
        <f t="shared" ref="V7:V12" si="11">+R7+T7</f>
        <v>1320253593.1500001</v>
      </c>
      <c r="W7" s="7">
        <f t="shared" ref="W7:W12" si="12">+V7/$V$13</f>
        <v>3.558222324190799E-2</v>
      </c>
      <c r="X7" s="18">
        <v>110414596.15000001</v>
      </c>
      <c r="Y7" s="19">
        <f t="shared" ref="Y7:Y12" si="13">+X7/$X$13</f>
        <v>3.018413123559373E-3</v>
      </c>
      <c r="Z7" s="14">
        <f t="shared" ref="Z7:Z12" si="14">+P7+V7+X7</f>
        <v>4731383885.8400002</v>
      </c>
      <c r="AA7" s="7">
        <f t="shared" ref="AA7:AA13" si="15">+Z7/$Z$13</f>
        <v>7.9297758143798934E-3</v>
      </c>
      <c r="AB7" s="17"/>
    </row>
    <row r="8" spans="1:28">
      <c r="A8" s="13" t="s">
        <v>5</v>
      </c>
      <c r="B8" s="16">
        <v>0</v>
      </c>
      <c r="C8" s="16">
        <f t="shared" si="2"/>
        <v>0</v>
      </c>
      <c r="D8" s="16">
        <v>0</v>
      </c>
      <c r="E8" s="16">
        <f t="shared" si="0"/>
        <v>0</v>
      </c>
      <c r="F8" s="16">
        <v>59279817.009999998</v>
      </c>
      <c r="G8" s="2">
        <f t="shared" si="3"/>
        <v>3.5851565309452368E-2</v>
      </c>
      <c r="H8" s="16">
        <v>0</v>
      </c>
      <c r="I8" s="16">
        <f t="shared" si="4"/>
        <v>0</v>
      </c>
      <c r="J8" s="16">
        <v>59042654.609999999</v>
      </c>
      <c r="K8" s="2">
        <f t="shared" si="5"/>
        <v>6.4302931955015753E-4</v>
      </c>
      <c r="L8" s="16">
        <v>0</v>
      </c>
      <c r="M8" s="16">
        <f t="shared" si="6"/>
        <v>0</v>
      </c>
      <c r="N8" s="4">
        <v>62886499.5</v>
      </c>
      <c r="O8" s="2">
        <f t="shared" si="7"/>
        <v>5.5395921026774172E-4</v>
      </c>
      <c r="P8" s="14">
        <f t="shared" si="1"/>
        <v>181208971.12</v>
      </c>
      <c r="Q8" s="7">
        <f t="shared" si="8"/>
        <v>3.4649587707618593E-4</v>
      </c>
      <c r="R8" s="16">
        <v>0</v>
      </c>
      <c r="S8" s="16">
        <v>0</v>
      </c>
      <c r="T8" s="16">
        <v>0</v>
      </c>
      <c r="U8" s="16">
        <f t="shared" si="10"/>
        <v>0</v>
      </c>
      <c r="V8" s="20">
        <v>0</v>
      </c>
      <c r="W8" s="26">
        <v>0</v>
      </c>
      <c r="X8" s="16">
        <v>0</v>
      </c>
      <c r="Y8" s="19">
        <f t="shared" si="13"/>
        <v>0</v>
      </c>
      <c r="Z8" s="14">
        <f>+P8+V8+X8</f>
        <v>181208971.12</v>
      </c>
      <c r="AA8" s="7">
        <f t="shared" si="15"/>
        <v>3.0370533256379983E-4</v>
      </c>
      <c r="AB8" s="17"/>
    </row>
    <row r="9" spans="1:28">
      <c r="A9" s="13" t="s">
        <v>6</v>
      </c>
      <c r="B9" s="16">
        <v>3010845398.5999999</v>
      </c>
      <c r="C9" s="2">
        <f t="shared" si="2"/>
        <v>0.74539618531842278</v>
      </c>
      <c r="D9" s="16">
        <v>96092061003.270004</v>
      </c>
      <c r="E9" s="2">
        <f t="shared" si="0"/>
        <v>0.78331060660099616</v>
      </c>
      <c r="F9" s="16">
        <v>1037676239.24</v>
      </c>
      <c r="G9" s="2">
        <f t="shared" si="3"/>
        <v>0.62757139508214188</v>
      </c>
      <c r="H9" s="16">
        <v>141513730229.81</v>
      </c>
      <c r="I9" s="2">
        <f t="shared" si="4"/>
        <v>0.76910792154084939</v>
      </c>
      <c r="J9" s="16">
        <v>69076151623.410004</v>
      </c>
      <c r="K9" s="2">
        <f t="shared" si="5"/>
        <v>0.7523034163850385</v>
      </c>
      <c r="L9" s="1">
        <v>4048305261.1599998</v>
      </c>
      <c r="M9" s="2">
        <f t="shared" si="6"/>
        <v>0.76815604246879121</v>
      </c>
      <c r="N9" s="4">
        <v>91833003980.600006</v>
      </c>
      <c r="O9" s="2">
        <f t="shared" si="7"/>
        <v>0.8089453025065827</v>
      </c>
      <c r="P9" s="14">
        <f t="shared" si="1"/>
        <v>406611773736.08997</v>
      </c>
      <c r="Q9" s="7">
        <f t="shared" si="8"/>
        <v>0.77749629226077666</v>
      </c>
      <c r="R9" s="4">
        <v>12231168172.33</v>
      </c>
      <c r="S9" s="2">
        <f t="shared" si="9"/>
        <v>0.82450621166768601</v>
      </c>
      <c r="T9" s="4">
        <v>15644051690.309999</v>
      </c>
      <c r="U9" s="2">
        <f t="shared" si="10"/>
        <v>0.70247940225079786</v>
      </c>
      <c r="V9" s="14">
        <f t="shared" si="11"/>
        <v>27875219862.639999</v>
      </c>
      <c r="W9" s="7">
        <f t="shared" si="12"/>
        <v>0.75126650002385875</v>
      </c>
      <c r="X9" s="18">
        <v>29243076069.07</v>
      </c>
      <c r="Y9" s="19">
        <f t="shared" si="13"/>
        <v>0.79942043586531675</v>
      </c>
      <c r="Z9" s="14">
        <f t="shared" si="14"/>
        <v>463730069667.79999</v>
      </c>
      <c r="AA9" s="7">
        <f t="shared" si="15"/>
        <v>0.77720928581967463</v>
      </c>
      <c r="AB9" s="17"/>
    </row>
    <row r="10" spans="1:28">
      <c r="A10" s="13" t="s">
        <v>7</v>
      </c>
      <c r="B10" s="16">
        <v>45639940.539999999</v>
      </c>
      <c r="C10" s="2">
        <f t="shared" si="2"/>
        <v>1.1299098117922088E-2</v>
      </c>
      <c r="D10" s="16">
        <v>6547940272.6099997</v>
      </c>
      <c r="E10" s="2">
        <f t="shared" si="0"/>
        <v>5.33766370850417E-2</v>
      </c>
      <c r="F10" s="16">
        <v>0</v>
      </c>
      <c r="G10" s="16">
        <f t="shared" si="3"/>
        <v>0</v>
      </c>
      <c r="H10" s="16">
        <v>17175877765.889999</v>
      </c>
      <c r="I10" s="2">
        <f t="shared" si="4"/>
        <v>9.3348565031187505E-2</v>
      </c>
      <c r="J10" s="16">
        <v>7172062282.7200003</v>
      </c>
      <c r="K10" s="2">
        <f t="shared" si="5"/>
        <v>7.8110416272639732E-2</v>
      </c>
      <c r="L10" s="16">
        <v>0</v>
      </c>
      <c r="M10" s="16">
        <v>0</v>
      </c>
      <c r="N10" s="4">
        <v>12053121448.52</v>
      </c>
      <c r="O10" s="2">
        <f t="shared" si="7"/>
        <v>0.10617442045543207</v>
      </c>
      <c r="P10" s="14">
        <f t="shared" si="1"/>
        <v>42994641710.279999</v>
      </c>
      <c r="Q10" s="7">
        <f t="shared" si="8"/>
        <v>8.2211526266624244E-2</v>
      </c>
      <c r="R10" s="4">
        <v>701934068.00999999</v>
      </c>
      <c r="S10" s="2">
        <f t="shared" si="9"/>
        <v>4.7317557170433629E-2</v>
      </c>
      <c r="T10" s="16">
        <v>107348530.18000001</v>
      </c>
      <c r="U10" s="2">
        <f t="shared" si="10"/>
        <v>4.8203708864026275E-3</v>
      </c>
      <c r="V10" s="14">
        <f t="shared" si="11"/>
        <v>809282598.19000006</v>
      </c>
      <c r="W10" s="7">
        <f t="shared" si="12"/>
        <v>2.1811017386351661E-2</v>
      </c>
      <c r="X10" s="18">
        <v>4544909547.9499998</v>
      </c>
      <c r="Y10" s="19">
        <f t="shared" si="13"/>
        <v>0.12424457547520157</v>
      </c>
      <c r="Z10" s="14">
        <f t="shared" si="14"/>
        <v>48348833856.419998</v>
      </c>
      <c r="AA10" s="7">
        <f t="shared" si="15"/>
        <v>8.1032404602706179E-2</v>
      </c>
      <c r="AB10" s="17"/>
    </row>
    <row r="11" spans="1:28">
      <c r="A11" s="13" t="s">
        <v>8</v>
      </c>
      <c r="B11" s="16">
        <v>584122196.24000001</v>
      </c>
      <c r="C11" s="2">
        <f t="shared" si="2"/>
        <v>0.14461136298780772</v>
      </c>
      <c r="D11" s="16">
        <v>1381837731.26</v>
      </c>
      <c r="E11" s="2">
        <f t="shared" si="0"/>
        <v>1.1264282815836166E-2</v>
      </c>
      <c r="F11" s="16">
        <v>308395104.05000001</v>
      </c>
      <c r="G11" s="2">
        <f t="shared" si="3"/>
        <v>0.18651284318402681</v>
      </c>
      <c r="H11" s="16">
        <v>9195621742.9699993</v>
      </c>
      <c r="I11" s="2">
        <f t="shared" si="4"/>
        <v>4.9976956402225381E-2</v>
      </c>
      <c r="J11" s="16">
        <v>3673336574.6999998</v>
      </c>
      <c r="K11" s="2">
        <f t="shared" si="5"/>
        <v>4.0006045353319648E-2</v>
      </c>
      <c r="L11" s="16">
        <v>0</v>
      </c>
      <c r="M11" s="16">
        <v>0</v>
      </c>
      <c r="N11" s="4">
        <v>4431471252.5900002</v>
      </c>
      <c r="O11" s="2">
        <f t="shared" si="7"/>
        <v>3.9036269070899021E-2</v>
      </c>
      <c r="P11" s="14">
        <f t="shared" si="1"/>
        <v>19574784601.809998</v>
      </c>
      <c r="Q11" s="7">
        <f t="shared" si="8"/>
        <v>3.7429615748383785E-2</v>
      </c>
      <c r="R11" s="4">
        <v>622843112.49000001</v>
      </c>
      <c r="S11" s="2">
        <f t="shared" si="9"/>
        <v>4.1986015391742661E-2</v>
      </c>
      <c r="T11" s="4">
        <v>1987387121.74</v>
      </c>
      <c r="U11" s="2">
        <f t="shared" si="10"/>
        <v>8.9241492227080721E-2</v>
      </c>
      <c r="V11" s="14">
        <f t="shared" si="11"/>
        <v>2610230234.23</v>
      </c>
      <c r="W11" s="7">
        <f t="shared" si="12"/>
        <v>7.0348450774181961E-2</v>
      </c>
      <c r="X11" s="18">
        <v>988623214</v>
      </c>
      <c r="Y11" s="19">
        <f t="shared" si="13"/>
        <v>2.7026076147931882E-2</v>
      </c>
      <c r="Z11" s="14">
        <f t="shared" si="14"/>
        <v>23173638050.039997</v>
      </c>
      <c r="AA11" s="7">
        <f t="shared" si="15"/>
        <v>3.8838901888802485E-2</v>
      </c>
      <c r="AB11" s="17"/>
    </row>
    <row r="12" spans="1:28">
      <c r="A12" s="13" t="s">
        <v>9</v>
      </c>
      <c r="B12" s="16">
        <v>204467994.22999999</v>
      </c>
      <c r="C12" s="2">
        <f t="shared" si="2"/>
        <v>5.0620222144125898E-2</v>
      </c>
      <c r="D12" s="16">
        <v>2104824325.1400001</v>
      </c>
      <c r="E12" s="2">
        <f t="shared" si="0"/>
        <v>1.7157829707262078E-2</v>
      </c>
      <c r="F12" s="16">
        <v>15098320.85</v>
      </c>
      <c r="G12" s="2">
        <f t="shared" si="3"/>
        <v>9.1312433694849121E-3</v>
      </c>
      <c r="H12" s="16">
        <v>9400199440.5799999</v>
      </c>
      <c r="I12" s="2">
        <f t="shared" si="4"/>
        <v>5.1088808429211922E-2</v>
      </c>
      <c r="J12" s="16">
        <v>2095140368.8199999</v>
      </c>
      <c r="K12" s="2">
        <f t="shared" si="5"/>
        <v>2.2818023590291118E-2</v>
      </c>
      <c r="L12" s="16">
        <v>0</v>
      </c>
      <c r="M12" s="16">
        <v>0</v>
      </c>
      <c r="N12" s="4">
        <v>3463970432.5</v>
      </c>
      <c r="O12" s="2">
        <f t="shared" si="7"/>
        <v>3.0513676869206367E-2</v>
      </c>
      <c r="P12" s="14">
        <f t="shared" si="1"/>
        <v>17283700882.119999</v>
      </c>
      <c r="Q12" s="7">
        <f t="shared" si="8"/>
        <v>3.3048756136398828E-2</v>
      </c>
      <c r="R12" s="4">
        <v>291420090.35000002</v>
      </c>
      <c r="S12" s="2">
        <f t="shared" si="9"/>
        <v>1.9644703703927666E-2</v>
      </c>
      <c r="T12" s="16">
        <v>0</v>
      </c>
      <c r="U12" s="16">
        <f t="shared" si="10"/>
        <v>0</v>
      </c>
      <c r="V12" s="14">
        <f t="shared" si="11"/>
        <v>291420090.35000002</v>
      </c>
      <c r="W12" s="7">
        <f t="shared" si="12"/>
        <v>7.8540780088091639E-3</v>
      </c>
      <c r="X12" s="18">
        <v>518438370.32999998</v>
      </c>
      <c r="Y12" s="19">
        <f t="shared" si="13"/>
        <v>1.4172593437147721E-2</v>
      </c>
      <c r="Z12" s="14">
        <f t="shared" si="14"/>
        <v>18093559342.799999</v>
      </c>
      <c r="AA12" s="7">
        <f t="shared" si="15"/>
        <v>3.0324715291435295E-2</v>
      </c>
      <c r="AB12" s="17"/>
    </row>
    <row r="13" spans="1:28">
      <c r="A13" s="12" t="s">
        <v>10</v>
      </c>
      <c r="B13" s="5">
        <f>SUM(B6:B12)</f>
        <v>4039255174.4999995</v>
      </c>
      <c r="C13" s="3">
        <f t="shared" ref="C13:O13" si="16">SUM(C6:C12)</f>
        <v>1</v>
      </c>
      <c r="D13" s="5">
        <f>SUM(D6:D12)</f>
        <v>122674275304.71001</v>
      </c>
      <c r="E13" s="3">
        <f>SUM(E6:E12)</f>
        <v>0.99999999999999989</v>
      </c>
      <c r="F13" s="5">
        <f>SUM(F6:F12)</f>
        <v>1653479185.5899999</v>
      </c>
      <c r="G13" s="3">
        <f t="shared" si="16"/>
        <v>1.0000000000000002</v>
      </c>
      <c r="H13" s="5">
        <f>SUM(H6:H12)</f>
        <v>183997234024.45001</v>
      </c>
      <c r="I13" s="3">
        <f t="shared" si="16"/>
        <v>0.99999999999999989</v>
      </c>
      <c r="J13" s="5">
        <f t="shared" si="16"/>
        <v>91819537328.880005</v>
      </c>
      <c r="K13" s="3">
        <f t="shared" si="16"/>
        <v>1</v>
      </c>
      <c r="L13" s="5">
        <f>SUM(L6:L12)</f>
        <v>5270160016.1199999</v>
      </c>
      <c r="M13" s="3">
        <f t="shared" si="16"/>
        <v>1</v>
      </c>
      <c r="N13" s="5">
        <f t="shared" si="16"/>
        <v>113521895356.89</v>
      </c>
      <c r="O13" s="3">
        <f t="shared" si="16"/>
        <v>1.0000000000000002</v>
      </c>
      <c r="P13" s="14">
        <f>+B13+H13+J13+L13+D13+N13+F13</f>
        <v>522975836391.14008</v>
      </c>
      <c r="Q13" s="7">
        <f t="shared" si="8"/>
        <v>1</v>
      </c>
      <c r="R13" s="5">
        <f t="shared" ref="R13:Y13" si="17">SUM(R6:R12)</f>
        <v>14834537325.790001</v>
      </c>
      <c r="S13" s="3">
        <f t="shared" si="17"/>
        <v>0.99999999999999989</v>
      </c>
      <c r="T13" s="5">
        <f t="shared" si="17"/>
        <v>22269765690.190002</v>
      </c>
      <c r="U13" s="3">
        <f t="shared" si="17"/>
        <v>0.99999999999999978</v>
      </c>
      <c r="V13" s="5">
        <f t="shared" si="17"/>
        <v>37104303015.979996</v>
      </c>
      <c r="W13" s="3">
        <f t="shared" si="17"/>
        <v>1</v>
      </c>
      <c r="X13" s="5">
        <f t="shared" si="17"/>
        <v>36580345906.989998</v>
      </c>
      <c r="Y13" s="3">
        <f t="shared" si="17"/>
        <v>0.99999999999999989</v>
      </c>
      <c r="Z13" s="5">
        <f>SUM(Z6:Z12)</f>
        <v>596660485314.11011</v>
      </c>
      <c r="AA13" s="7">
        <f t="shared" si="15"/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F4:G4"/>
    <mergeCell ref="H4:I4"/>
    <mergeCell ref="J4:K4"/>
    <mergeCell ref="L4:M4"/>
    <mergeCell ref="D4:E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8" sqref="P8:Q8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28515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7.28515625" style="8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v>0</v>
      </c>
      <c r="D6" s="1">
        <v>14102028412.6</v>
      </c>
      <c r="E6" s="2">
        <f>+D6/$D$13</f>
        <v>0.113021526860939</v>
      </c>
      <c r="F6" s="16">
        <v>81411353.170000002</v>
      </c>
      <c r="G6" s="2">
        <f>+F6/$F$13</f>
        <v>4.5752675014419569E-2</v>
      </c>
      <c r="H6" s="16">
        <v>5104979284.4799995</v>
      </c>
      <c r="I6" s="2">
        <f>+H6/$H$13</f>
        <v>2.7273791692998848E-2</v>
      </c>
      <c r="J6" s="16">
        <v>9050600803.0200005</v>
      </c>
      <c r="K6" s="2">
        <f>+J6/$J$13</f>
        <v>9.6731882678342526E-2</v>
      </c>
      <c r="L6" s="1">
        <v>1280550569.0899999</v>
      </c>
      <c r="M6" s="2">
        <f>+L6/L13</f>
        <v>0.23899657896648432</v>
      </c>
      <c r="N6" s="1">
        <v>1441823233</v>
      </c>
      <c r="O6" s="2">
        <f>+N6/$N$13</f>
        <v>1.2475249943875803E-2</v>
      </c>
      <c r="P6" s="14">
        <f t="shared" ref="P6:P12" si="0">+B6+F6+H6+J6+L6+D6+N6</f>
        <v>31061393655.360001</v>
      </c>
      <c r="Q6" s="7">
        <f>+P6/$P$13</f>
        <v>5.8341738633421313E-2</v>
      </c>
      <c r="R6" s="1">
        <v>940808223.36000001</v>
      </c>
      <c r="S6" s="2">
        <f>+R6/$R$13</f>
        <v>6.239211801436282E-2</v>
      </c>
      <c r="T6" s="1">
        <v>3417675240.1100001</v>
      </c>
      <c r="U6" s="2">
        <f>+T6/$T$13</f>
        <v>0.15222962744642166</v>
      </c>
      <c r="V6" s="14">
        <f>+R6+T6</f>
        <v>4358483463.4700003</v>
      </c>
      <c r="W6" s="7">
        <f>+V6/$V$13</f>
        <v>0.11613409725984193</v>
      </c>
      <c r="X6" s="1">
        <v>1050374933.53</v>
      </c>
      <c r="Y6" s="19">
        <f>+X6/$X$13</f>
        <v>2.8188270483167004E-2</v>
      </c>
      <c r="Z6" s="14">
        <f>+P6+V6+X6</f>
        <v>36470252052.360001</v>
      </c>
      <c r="AA6" s="7">
        <f>+Z6/$Z$13</f>
        <v>6.0063303585114594E-2</v>
      </c>
      <c r="AB6" s="17"/>
    </row>
    <row r="7" spans="1:28">
      <c r="A7" s="13" t="s">
        <v>4</v>
      </c>
      <c r="B7" s="16">
        <v>196042753.13999999</v>
      </c>
      <c r="C7" s="2">
        <f>+B7/$B$13</f>
        <v>4.6897692150684123E-2</v>
      </c>
      <c r="D7" s="1">
        <v>627276452.03999996</v>
      </c>
      <c r="E7" s="2">
        <f>+D7/$D$13</f>
        <v>5.0273436061246931E-3</v>
      </c>
      <c r="F7" s="16">
        <v>224483893.38999999</v>
      </c>
      <c r="G7" s="2">
        <f>+F7/$F$13</f>
        <v>0.12615855430872552</v>
      </c>
      <c r="H7" s="16">
        <v>728585494.39999998</v>
      </c>
      <c r="I7" s="2">
        <f>+H7/$H$13</f>
        <v>3.8925307817052773E-3</v>
      </c>
      <c r="J7" s="16">
        <v>890026499.77999997</v>
      </c>
      <c r="K7" s="2">
        <f t="shared" ref="K7:K12" si="1">+J7/$J$13</f>
        <v>9.512510918458254E-3</v>
      </c>
      <c r="L7" s="16">
        <v>0</v>
      </c>
      <c r="M7" s="2">
        <v>0</v>
      </c>
      <c r="N7" s="1">
        <v>865026851.23000002</v>
      </c>
      <c r="O7" s="2">
        <f>+N7/$N$13</f>
        <v>7.4845694883168244E-3</v>
      </c>
      <c r="P7" s="14">
        <f t="shared" si="0"/>
        <v>3531441943.98</v>
      </c>
      <c r="Q7" s="7">
        <f t="shared" ref="Q7:Q13" si="2">+P7/$P$13</f>
        <v>6.6330076873170017E-3</v>
      </c>
      <c r="R7" s="1">
        <v>169970789.78</v>
      </c>
      <c r="S7" s="2">
        <f t="shared" ref="S7:S12" si="3">+R7/$R$13</f>
        <v>1.1272050255974725E-2</v>
      </c>
      <c r="T7" s="1">
        <v>1133738731.03</v>
      </c>
      <c r="U7" s="2">
        <f t="shared" ref="U7:U12" si="4">+T7/$T$13</f>
        <v>5.0498836934758283E-2</v>
      </c>
      <c r="V7" s="14">
        <f t="shared" ref="V7:V12" si="5">+R7+T7</f>
        <v>1303709520.8099999</v>
      </c>
      <c r="W7" s="7">
        <f t="shared" ref="W7:W12" si="6">+V7/$V$13</f>
        <v>3.473802976592906E-2</v>
      </c>
      <c r="X7" s="1">
        <v>182315119.84</v>
      </c>
      <c r="Y7" s="19">
        <f t="shared" ref="Y7:Y12" si="7">+X7/$X$13</f>
        <v>4.892679506307113E-3</v>
      </c>
      <c r="Z7" s="14">
        <f t="shared" ref="Z7:Z12" si="8">+P7+V7+X7</f>
        <v>5017466584.6300001</v>
      </c>
      <c r="AA7" s="7">
        <f t="shared" ref="AA7:AA12" si="9">+Z7/$Z$13</f>
        <v>8.2633270060248534E-3</v>
      </c>
      <c r="AB7" s="17"/>
    </row>
    <row r="8" spans="1:28">
      <c r="A8" s="13" t="s">
        <v>5</v>
      </c>
      <c r="B8" s="16">
        <v>0</v>
      </c>
      <c r="C8" s="2">
        <v>0</v>
      </c>
      <c r="D8" s="16">
        <v>0</v>
      </c>
      <c r="E8" s="2">
        <v>0</v>
      </c>
      <c r="F8" s="16">
        <v>0</v>
      </c>
      <c r="G8" s="2">
        <v>0</v>
      </c>
      <c r="H8" s="16">
        <v>0</v>
      </c>
      <c r="I8" s="2">
        <v>0</v>
      </c>
      <c r="J8" s="16">
        <v>0</v>
      </c>
      <c r="K8" s="2">
        <v>0</v>
      </c>
      <c r="L8" s="16">
        <v>0</v>
      </c>
      <c r="M8" s="16">
        <v>0</v>
      </c>
      <c r="N8" s="16">
        <v>0</v>
      </c>
      <c r="O8" s="2">
        <v>0</v>
      </c>
      <c r="P8" s="26">
        <f t="shared" si="0"/>
        <v>0</v>
      </c>
      <c r="Q8" s="7">
        <f t="shared" si="2"/>
        <v>0</v>
      </c>
      <c r="R8" s="16">
        <v>0</v>
      </c>
      <c r="S8" s="2">
        <v>0</v>
      </c>
      <c r="T8" s="16">
        <v>0</v>
      </c>
      <c r="U8" s="2">
        <v>0</v>
      </c>
      <c r="V8" s="20">
        <v>0</v>
      </c>
      <c r="W8" s="26">
        <v>0</v>
      </c>
      <c r="X8" s="16">
        <v>0</v>
      </c>
      <c r="Y8" s="19">
        <v>0</v>
      </c>
      <c r="Z8" s="20">
        <f>+P8+V8+X8</f>
        <v>0</v>
      </c>
      <c r="AA8" s="26">
        <f t="shared" si="9"/>
        <v>0</v>
      </c>
      <c r="AB8" s="17"/>
    </row>
    <row r="9" spans="1:28">
      <c r="A9" s="13" t="s">
        <v>6</v>
      </c>
      <c r="B9" s="16">
        <v>3141331100.9000001</v>
      </c>
      <c r="C9" s="2">
        <f t="shared" ref="C9:C12" si="10">+B9/$B$13</f>
        <v>0.75147475004174924</v>
      </c>
      <c r="D9" s="16">
        <v>98223617236.169998</v>
      </c>
      <c r="E9" s="2">
        <f t="shared" ref="E9:E12" si="11">+D9/$D$13</f>
        <v>0.78721889284504776</v>
      </c>
      <c r="F9" s="1">
        <v>1064819511.11</v>
      </c>
      <c r="G9" s="2">
        <f t="shared" ref="G9:G12" si="12">+F9/$F$13</f>
        <v>0.59842195398837339</v>
      </c>
      <c r="H9" s="16">
        <v>145151394658.42999</v>
      </c>
      <c r="I9" s="2">
        <f t="shared" ref="I9:I12" si="13">+H9/$H$13</f>
        <v>0.77548383279395372</v>
      </c>
      <c r="J9" s="16">
        <v>70517920571.580002</v>
      </c>
      <c r="K9" s="2">
        <f t="shared" si="1"/>
        <v>0.75368822113716638</v>
      </c>
      <c r="L9" s="1">
        <v>4077478297.3800001</v>
      </c>
      <c r="M9" s="2">
        <f>+L9/L13</f>
        <v>0.76100342103351559</v>
      </c>
      <c r="N9" s="4">
        <v>93019633853.830002</v>
      </c>
      <c r="O9" s="2">
        <f t="shared" ref="O9:O12" si="14">+N9/$N$13</f>
        <v>0.80484428011317832</v>
      </c>
      <c r="P9" s="14">
        <f t="shared" si="0"/>
        <v>415196195229.40002</v>
      </c>
      <c r="Q9" s="7">
        <f t="shared" si="2"/>
        <v>0.7798512897532085</v>
      </c>
      <c r="R9" s="1">
        <v>12347996970.07</v>
      </c>
      <c r="S9" s="2">
        <f t="shared" si="3"/>
        <v>0.81888919023914808</v>
      </c>
      <c r="T9" s="1">
        <v>15738926692.969999</v>
      </c>
      <c r="U9" s="2">
        <f t="shared" si="4"/>
        <v>0.70104114011729501</v>
      </c>
      <c r="V9" s="14">
        <f t="shared" si="5"/>
        <v>28086923663.040001</v>
      </c>
      <c r="W9" s="7">
        <f t="shared" si="6"/>
        <v>0.74839093729549833</v>
      </c>
      <c r="X9" s="1">
        <v>29880201201.740002</v>
      </c>
      <c r="Y9" s="19">
        <f t="shared" si="7"/>
        <v>0.80187670771566699</v>
      </c>
      <c r="Z9" s="14">
        <f t="shared" si="8"/>
        <v>473163320094.17999</v>
      </c>
      <c r="AA9" s="7">
        <f t="shared" si="9"/>
        <v>0.77925845150056849</v>
      </c>
      <c r="AB9" s="17"/>
    </row>
    <row r="10" spans="1:28">
      <c r="A10" s="13" t="s">
        <v>7</v>
      </c>
      <c r="B10" s="16">
        <v>44762761.93</v>
      </c>
      <c r="C10" s="2">
        <f t="shared" si="10"/>
        <v>1.0708226624976806E-2</v>
      </c>
      <c r="D10" s="16">
        <v>7994759628.3599997</v>
      </c>
      <c r="E10" s="2">
        <f t="shared" si="11"/>
        <v>6.407446600207542E-2</v>
      </c>
      <c r="F10" s="1">
        <v>0</v>
      </c>
      <c r="G10" s="2">
        <v>0</v>
      </c>
      <c r="H10" s="16">
        <v>17161898797.17</v>
      </c>
      <c r="I10" s="2">
        <f t="shared" si="13"/>
        <v>9.168892306249983E-2</v>
      </c>
      <c r="J10" s="16">
        <v>7160729009.5799999</v>
      </c>
      <c r="K10" s="2">
        <f t="shared" si="1"/>
        <v>7.6533128962550892E-2</v>
      </c>
      <c r="L10" s="16">
        <v>0</v>
      </c>
      <c r="M10" s="16">
        <v>0</v>
      </c>
      <c r="N10" s="4">
        <v>12037049209.01</v>
      </c>
      <c r="O10" s="2">
        <f t="shared" si="14"/>
        <v>0.10414951988024476</v>
      </c>
      <c r="P10" s="14">
        <f t="shared" si="0"/>
        <v>44399199406.050003</v>
      </c>
      <c r="Q10" s="7">
        <f t="shared" si="2"/>
        <v>8.3393762560101142E-2</v>
      </c>
      <c r="R10" s="1">
        <v>704316775.05999994</v>
      </c>
      <c r="S10" s="2">
        <f t="shared" si="3"/>
        <v>4.6708579132204144E-2</v>
      </c>
      <c r="T10" s="1">
        <v>106814419.88</v>
      </c>
      <c r="U10" s="2">
        <f t="shared" si="4"/>
        <v>4.7577134168297116E-3</v>
      </c>
      <c r="V10" s="14">
        <f t="shared" si="5"/>
        <v>811131194.93999994</v>
      </c>
      <c r="W10" s="7">
        <f t="shared" si="6"/>
        <v>2.1613019728806443E-2</v>
      </c>
      <c r="X10" s="1">
        <v>4531464960.0799999</v>
      </c>
      <c r="Y10" s="19">
        <f t="shared" si="7"/>
        <v>0.12160815714675503</v>
      </c>
      <c r="Z10" s="14">
        <f t="shared" si="8"/>
        <v>49741795561.070007</v>
      </c>
      <c r="AA10" s="7">
        <f t="shared" si="9"/>
        <v>8.1920370700040754E-2</v>
      </c>
      <c r="AB10" s="17"/>
    </row>
    <row r="11" spans="1:28">
      <c r="A11" s="13" t="s">
        <v>8</v>
      </c>
      <c r="B11" s="16">
        <v>592495083.79999995</v>
      </c>
      <c r="C11" s="2">
        <f t="shared" si="10"/>
        <v>0.14173771585937131</v>
      </c>
      <c r="D11" s="16">
        <v>1376206310.27</v>
      </c>
      <c r="E11" s="2">
        <f t="shared" si="11"/>
        <v>1.1029685511298539E-2</v>
      </c>
      <c r="F11" s="1">
        <v>393515343.47000003</v>
      </c>
      <c r="G11" s="2">
        <f t="shared" si="12"/>
        <v>0.22115317977057286</v>
      </c>
      <c r="H11" s="16">
        <v>9245543905.2000008</v>
      </c>
      <c r="I11" s="2">
        <f t="shared" si="13"/>
        <v>4.9395114946991482E-2</v>
      </c>
      <c r="J11" s="16">
        <v>3680609861.5799999</v>
      </c>
      <c r="K11" s="2">
        <f t="shared" si="1"/>
        <v>3.9337976457464167E-2</v>
      </c>
      <c r="L11" s="16">
        <v>0</v>
      </c>
      <c r="M11" s="16">
        <v>0</v>
      </c>
      <c r="N11" s="4">
        <v>4408242350.1300001</v>
      </c>
      <c r="O11" s="2">
        <f t="shared" si="14"/>
        <v>3.8141932986212476E-2</v>
      </c>
      <c r="P11" s="14">
        <f t="shared" si="0"/>
        <v>19696612854.450001</v>
      </c>
      <c r="Q11" s="7">
        <f t="shared" si="2"/>
        <v>3.6995591758314815E-2</v>
      </c>
      <c r="R11" s="1">
        <v>624523606.17999995</v>
      </c>
      <c r="S11" s="2">
        <f t="shared" si="3"/>
        <v>4.14168898315719E-2</v>
      </c>
      <c r="T11" s="1">
        <v>2053633881.5999999</v>
      </c>
      <c r="U11" s="2">
        <f t="shared" si="4"/>
        <v>9.147268208469532E-2</v>
      </c>
      <c r="V11" s="14">
        <f t="shared" si="5"/>
        <v>2678157487.7799997</v>
      </c>
      <c r="W11" s="7">
        <f t="shared" si="6"/>
        <v>7.1360922846175942E-2</v>
      </c>
      <c r="X11" s="1">
        <v>992243748.75</v>
      </c>
      <c r="Y11" s="19">
        <f t="shared" si="7"/>
        <v>2.6628239385910437E-2</v>
      </c>
      <c r="Z11" s="14">
        <f t="shared" si="8"/>
        <v>23367014090.98</v>
      </c>
      <c r="AA11" s="7">
        <f t="shared" si="9"/>
        <v>3.848342093191981E-2</v>
      </c>
      <c r="AB11" s="17"/>
    </row>
    <row r="12" spans="1:28">
      <c r="A12" s="13" t="s">
        <v>9</v>
      </c>
      <c r="B12" s="16">
        <v>205590058.47999999</v>
      </c>
      <c r="C12" s="2">
        <f t="shared" si="10"/>
        <v>4.9181615323218603E-2</v>
      </c>
      <c r="D12" s="16">
        <v>2449053932.5</v>
      </c>
      <c r="E12" s="2">
        <f t="shared" si="11"/>
        <v>1.9628085174514552E-2</v>
      </c>
      <c r="F12" s="1">
        <v>15148987.5</v>
      </c>
      <c r="G12" s="2">
        <f t="shared" si="12"/>
        <v>8.5136369179085632E-3</v>
      </c>
      <c r="H12" s="16">
        <v>9782866409.0799999</v>
      </c>
      <c r="I12" s="2">
        <f t="shared" si="13"/>
        <v>5.2265806721850751E-2</v>
      </c>
      <c r="J12" s="16">
        <v>2263895457.6399999</v>
      </c>
      <c r="K12" s="2">
        <f t="shared" si="1"/>
        <v>2.4196279846017764E-2</v>
      </c>
      <c r="L12" s="16">
        <v>0</v>
      </c>
      <c r="M12" s="16">
        <v>0</v>
      </c>
      <c r="N12" s="4">
        <v>3802921561.9000001</v>
      </c>
      <c r="O12" s="2">
        <f t="shared" si="14"/>
        <v>3.2904447588171896E-2</v>
      </c>
      <c r="P12" s="14">
        <f t="shared" si="0"/>
        <v>18519476407.099998</v>
      </c>
      <c r="Q12" s="7">
        <f t="shared" si="2"/>
        <v>3.4784609607637323E-2</v>
      </c>
      <c r="R12" s="1">
        <v>291343178.86000001</v>
      </c>
      <c r="S12" s="2">
        <f t="shared" si="3"/>
        <v>1.9321172526738338E-2</v>
      </c>
      <c r="T12" s="16">
        <v>0</v>
      </c>
      <c r="U12" s="2">
        <f t="shared" si="4"/>
        <v>0</v>
      </c>
      <c r="V12" s="14">
        <f t="shared" si="5"/>
        <v>291343178.86000001</v>
      </c>
      <c r="W12" s="7">
        <f t="shared" si="6"/>
        <v>7.7629931037483339E-3</v>
      </c>
      <c r="X12" s="1">
        <v>626237220.66999996</v>
      </c>
      <c r="Y12" s="19">
        <f t="shared" si="7"/>
        <v>1.6805945762193422E-2</v>
      </c>
      <c r="Z12" s="14">
        <f t="shared" si="8"/>
        <v>19437056806.629997</v>
      </c>
      <c r="AA12" s="7">
        <f t="shared" si="9"/>
        <v>3.2011126276331542E-2</v>
      </c>
      <c r="AB12" s="17"/>
    </row>
    <row r="13" spans="1:28">
      <c r="A13" s="12" t="s">
        <v>10</v>
      </c>
      <c r="B13" s="5">
        <f>SUM(B6:B12)</f>
        <v>4180221758.2499995</v>
      </c>
      <c r="C13" s="3">
        <f t="shared" ref="C13:O13" si="15">SUM(C6:C12)</f>
        <v>1.0000000000000002</v>
      </c>
      <c r="D13" s="5">
        <f>SUM(D6:D12)</f>
        <v>124772941971.94</v>
      </c>
      <c r="E13" s="3">
        <f>SUM(E6:E12)</f>
        <v>1</v>
      </c>
      <c r="F13" s="5">
        <f>SUM(F6:F12)</f>
        <v>1779379088.6400001</v>
      </c>
      <c r="G13" s="3">
        <f t="shared" si="15"/>
        <v>0.99999999999999989</v>
      </c>
      <c r="H13" s="5">
        <f>SUM(H6:H12)</f>
        <v>187175268548.76001</v>
      </c>
      <c r="I13" s="3">
        <f t="shared" si="15"/>
        <v>0.99999999999999989</v>
      </c>
      <c r="J13" s="5">
        <f t="shared" si="15"/>
        <v>93563782203.180008</v>
      </c>
      <c r="K13" s="3">
        <f t="shared" si="15"/>
        <v>1</v>
      </c>
      <c r="L13" s="5">
        <f>SUM(L6:L12)</f>
        <v>5358028866.4700003</v>
      </c>
      <c r="M13" s="3">
        <f t="shared" si="15"/>
        <v>0.99999999999999989</v>
      </c>
      <c r="N13" s="5">
        <f t="shared" si="15"/>
        <v>115574697059.09999</v>
      </c>
      <c r="O13" s="3">
        <f t="shared" si="15"/>
        <v>1</v>
      </c>
      <c r="P13" s="14">
        <f>+B13+H13+J13+L13+D13+N13+F13</f>
        <v>532404319496.33997</v>
      </c>
      <c r="Q13" s="7">
        <f t="shared" si="2"/>
        <v>1</v>
      </c>
      <c r="R13" s="5">
        <f t="shared" ref="R13:Y13" si="16">SUM(R6:R12)</f>
        <v>15078959543.309999</v>
      </c>
      <c r="S13" s="3">
        <f t="shared" si="16"/>
        <v>1</v>
      </c>
      <c r="T13" s="5">
        <f t="shared" si="16"/>
        <v>22450788965.59</v>
      </c>
      <c r="U13" s="3">
        <f t="shared" si="16"/>
        <v>1</v>
      </c>
      <c r="V13" s="5">
        <f t="shared" si="16"/>
        <v>37529748508.900002</v>
      </c>
      <c r="W13" s="3">
        <f t="shared" si="16"/>
        <v>1</v>
      </c>
      <c r="X13" s="5">
        <f t="shared" si="16"/>
        <v>37262837184.610001</v>
      </c>
      <c r="Y13" s="3">
        <f t="shared" si="16"/>
        <v>0.99999999999999989</v>
      </c>
      <c r="Z13" s="5">
        <f>SUM(Z6:Z12)</f>
        <v>607196905189.84998</v>
      </c>
      <c r="AA13" s="7">
        <f>+Z13/$Z$13</f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17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19" sqref="AA19"/>
    </sheetView>
  </sheetViews>
  <sheetFormatPr baseColWidth="10" defaultColWidth="9.140625" defaultRowHeight="15"/>
  <cols>
    <col min="1" max="1" width="13.85546875" style="8" customWidth="1"/>
    <col min="2" max="2" width="17.28515625" style="8" customWidth="1"/>
    <col min="3" max="3" width="9.42578125" style="9" bestFit="1" customWidth="1"/>
    <col min="4" max="4" width="18.28515625" style="9" customWidth="1"/>
    <col min="5" max="5" width="10.42578125" style="9" customWidth="1"/>
    <col min="6" max="6" width="18.85546875" style="8" customWidth="1"/>
    <col min="7" max="7" width="8.85546875" style="9" customWidth="1"/>
    <col min="8" max="8" width="19.42578125" style="8" customWidth="1"/>
    <col min="9" max="9" width="8.85546875" style="9" customWidth="1"/>
    <col min="10" max="10" width="17.85546875" style="8" bestFit="1" customWidth="1"/>
    <col min="11" max="11" width="8.85546875" style="8" customWidth="1"/>
    <col min="12" max="12" width="17.85546875" style="8" customWidth="1"/>
    <col min="13" max="13" width="8.85546875" style="8" customWidth="1"/>
    <col min="14" max="14" width="17.85546875" style="8" customWidth="1"/>
    <col min="15" max="15" width="8.85546875" style="8" customWidth="1"/>
    <col min="16" max="16" width="18.85546875" style="8" bestFit="1" customWidth="1"/>
    <col min="17" max="17" width="8.85546875" style="8" customWidth="1"/>
    <col min="18" max="18" width="17.28515625" style="8" customWidth="1"/>
    <col min="19" max="19" width="10.5703125" style="8" customWidth="1"/>
    <col min="20" max="20" width="17.28515625" style="8" customWidth="1"/>
    <col min="21" max="21" width="9.140625" style="8" customWidth="1"/>
    <col min="22" max="22" width="17.28515625" style="8" customWidth="1"/>
    <col min="23" max="23" width="9.42578125" style="8" customWidth="1"/>
    <col min="24" max="24" width="17.28515625" style="8" customWidth="1"/>
    <col min="25" max="25" width="8.85546875" style="8" customWidth="1"/>
    <col min="26" max="26" width="17.28515625" style="8" customWidth="1"/>
    <col min="27" max="27" width="9.42578125" style="8" bestFit="1" customWidth="1"/>
    <col min="28" max="28" width="23" style="8" customWidth="1"/>
    <col min="29" max="16384" width="9.140625" style="8"/>
  </cols>
  <sheetData>
    <row r="1" spans="1:28" customFormat="1" ht="18.7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8" customFormat="1">
      <c r="A2" s="41" t="s">
        <v>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8" customFormat="1">
      <c r="A3" s="2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8" ht="33.75" customHeight="1">
      <c r="A4" s="42" t="s">
        <v>22</v>
      </c>
      <c r="B4" s="38" t="s">
        <v>19</v>
      </c>
      <c r="C4" s="39"/>
      <c r="D4" s="45" t="s">
        <v>35</v>
      </c>
      <c r="E4" s="39"/>
      <c r="F4" s="38" t="s">
        <v>26</v>
      </c>
      <c r="G4" s="39"/>
      <c r="H4" s="38" t="s">
        <v>14</v>
      </c>
      <c r="I4" s="39"/>
      <c r="J4" s="38" t="s">
        <v>18</v>
      </c>
      <c r="K4" s="39"/>
      <c r="L4" s="38" t="s">
        <v>15</v>
      </c>
      <c r="M4" s="39"/>
      <c r="N4" s="38" t="s">
        <v>17</v>
      </c>
      <c r="O4" s="39"/>
      <c r="P4" s="38" t="s">
        <v>11</v>
      </c>
      <c r="Q4" s="39"/>
      <c r="R4" s="38" t="s">
        <v>23</v>
      </c>
      <c r="S4" s="39"/>
      <c r="T4" s="38" t="s">
        <v>24</v>
      </c>
      <c r="U4" s="39"/>
      <c r="V4" s="38" t="s">
        <v>25</v>
      </c>
      <c r="W4" s="39"/>
      <c r="X4" s="43" t="s">
        <v>13</v>
      </c>
      <c r="Y4" s="44"/>
      <c r="Z4" s="38" t="s">
        <v>1</v>
      </c>
      <c r="AA4" s="39"/>
    </row>
    <row r="5" spans="1:28" ht="31.5" customHeight="1">
      <c r="A5" s="42"/>
      <c r="B5" s="10" t="s">
        <v>2</v>
      </c>
      <c r="C5" s="6" t="s">
        <v>12</v>
      </c>
      <c r="D5" s="10" t="s">
        <v>2</v>
      </c>
      <c r="E5" s="11" t="s">
        <v>12</v>
      </c>
      <c r="F5" s="10" t="s">
        <v>2</v>
      </c>
      <c r="G5" s="6" t="s">
        <v>12</v>
      </c>
      <c r="H5" s="10" t="s">
        <v>2</v>
      </c>
      <c r="I5" s="11" t="s">
        <v>12</v>
      </c>
      <c r="J5" s="10" t="s">
        <v>2</v>
      </c>
      <c r="K5" s="11" t="s">
        <v>12</v>
      </c>
      <c r="L5" s="10" t="s">
        <v>2</v>
      </c>
      <c r="M5" s="11" t="s">
        <v>12</v>
      </c>
      <c r="N5" s="10" t="s">
        <v>2</v>
      </c>
      <c r="O5" s="11" t="s">
        <v>12</v>
      </c>
      <c r="P5" s="10" t="s">
        <v>2</v>
      </c>
      <c r="Q5" s="11" t="s">
        <v>12</v>
      </c>
      <c r="R5" s="10" t="s">
        <v>2</v>
      </c>
      <c r="S5" s="11" t="s">
        <v>12</v>
      </c>
      <c r="T5" s="10" t="s">
        <v>2</v>
      </c>
      <c r="U5" s="11" t="s">
        <v>12</v>
      </c>
      <c r="V5" s="10" t="s">
        <v>2</v>
      </c>
      <c r="W5" s="11" t="s">
        <v>12</v>
      </c>
      <c r="X5" s="10" t="s">
        <v>2</v>
      </c>
      <c r="Y5" s="11" t="s">
        <v>12</v>
      </c>
      <c r="Z5" s="10" t="s">
        <v>2</v>
      </c>
      <c r="AA5" s="11" t="s">
        <v>12</v>
      </c>
    </row>
    <row r="6" spans="1:28">
      <c r="A6" s="13" t="s">
        <v>3</v>
      </c>
      <c r="B6" s="16">
        <v>0</v>
      </c>
      <c r="C6" s="16">
        <v>0</v>
      </c>
      <c r="D6" s="1">
        <v>15544966708.469999</v>
      </c>
      <c r="E6" s="2">
        <v>0.12297557000000001</v>
      </c>
      <c r="F6" s="16">
        <v>39795580.270000003</v>
      </c>
      <c r="G6" s="2">
        <v>2.13665E-2</v>
      </c>
      <c r="H6" s="16">
        <v>4238830802.5799999</v>
      </c>
      <c r="I6" s="2">
        <f>+H6/$H$13</f>
        <v>2.2379890473663802E-2</v>
      </c>
      <c r="J6" s="16">
        <v>9960028471.9899998</v>
      </c>
      <c r="K6" s="2">
        <v>0.10518677</v>
      </c>
      <c r="L6" s="1">
        <v>1263248421.3800001</v>
      </c>
      <c r="M6" s="2">
        <v>0.23377818</v>
      </c>
      <c r="N6" s="1">
        <v>2289608945.48</v>
      </c>
      <c r="O6" s="2">
        <v>1.9564588909127545E-2</v>
      </c>
      <c r="P6" s="14">
        <f>+B6+F6+H6+J6+L6+D6+N6</f>
        <v>33336478930.170002</v>
      </c>
      <c r="Q6" s="7">
        <f>+P6/$P$13</f>
        <v>6.1836536350053747E-2</v>
      </c>
      <c r="R6" s="1">
        <v>1152630096.74</v>
      </c>
      <c r="S6" s="2">
        <v>7.5808310000000004E-2</v>
      </c>
      <c r="T6" s="1">
        <v>3463500170.71</v>
      </c>
      <c r="U6" s="2">
        <v>0.1539044</v>
      </c>
      <c r="V6" s="14">
        <f>+R6+T6</f>
        <v>4616130267.4499998</v>
      </c>
      <c r="W6" s="7">
        <f>+V6/$V$13</f>
        <v>0.12241530856757639</v>
      </c>
      <c r="X6" s="1">
        <v>1329061174.6600001</v>
      </c>
      <c r="Y6" s="19">
        <v>3.5191790000000001E-2</v>
      </c>
      <c r="Z6" s="14">
        <f>+P6+V6+X6</f>
        <v>39281670372.280006</v>
      </c>
      <c r="AA6" s="7">
        <f>+Z6/$Z$13</f>
        <v>6.3916129037790578E-2</v>
      </c>
      <c r="AB6" s="17"/>
    </row>
    <row r="7" spans="1:28">
      <c r="A7" s="13" t="s">
        <v>4</v>
      </c>
      <c r="B7" s="16">
        <v>175086646.94999999</v>
      </c>
      <c r="C7" s="2">
        <v>4.059828E-2</v>
      </c>
      <c r="D7" s="1">
        <v>629962569.25999999</v>
      </c>
      <c r="E7" s="2">
        <v>4.9836100000000003E-3</v>
      </c>
      <c r="F7" s="16">
        <v>236375876.91</v>
      </c>
      <c r="G7" s="2">
        <v>0.12691171000000001</v>
      </c>
      <c r="H7" s="16">
        <v>1308117965.6600001</v>
      </c>
      <c r="I7" s="2">
        <f t="shared" ref="I7:I12" si="0">+H7/$H$13</f>
        <v>6.9065122345255935E-3</v>
      </c>
      <c r="J7" s="16">
        <v>655786316.01999998</v>
      </c>
      <c r="K7" s="2">
        <v>6.92569E-3</v>
      </c>
      <c r="L7" s="16">
        <v>0</v>
      </c>
      <c r="M7" s="2">
        <v>0</v>
      </c>
      <c r="N7" s="1">
        <v>940662405.49000001</v>
      </c>
      <c r="O7" s="2">
        <v>8.0379111472350991E-3</v>
      </c>
      <c r="P7" s="14">
        <f t="shared" ref="P7:P12" si="1">+B7+F7+H7+J7+L7+D7+N7</f>
        <v>3945991780.29</v>
      </c>
      <c r="Q7" s="7">
        <f t="shared" ref="Q7:Q13" si="2">+P7/$P$13</f>
        <v>7.319503198584253E-3</v>
      </c>
      <c r="R7" s="1">
        <v>113624785.40000001</v>
      </c>
      <c r="S7" s="2">
        <v>7.47308E-3</v>
      </c>
      <c r="T7" s="1">
        <v>1173309902.79</v>
      </c>
      <c r="U7" s="2">
        <v>5.2137299999999998E-2</v>
      </c>
      <c r="V7" s="14">
        <f t="shared" ref="V7:V12" si="3">+R7+T7</f>
        <v>1286934688.1900001</v>
      </c>
      <c r="W7" s="7">
        <f t="shared" ref="W7:W12" si="4">+V7/$V$13</f>
        <v>3.4128262816145276E-2</v>
      </c>
      <c r="X7" s="1">
        <v>173260285.28</v>
      </c>
      <c r="Y7" s="19">
        <v>4.5877000000000001E-3</v>
      </c>
      <c r="Z7" s="14">
        <f t="shared" ref="Z7:Z12" si="5">+P7+V7+X7</f>
        <v>5406186753.7599993</v>
      </c>
      <c r="AA7" s="7">
        <f t="shared" ref="AA7:AA12" si="6">+Z7/$Z$13</f>
        <v>8.7965335201111543E-3</v>
      </c>
      <c r="AB7" s="17"/>
    </row>
    <row r="8" spans="1:28">
      <c r="A8" s="13" t="s">
        <v>5</v>
      </c>
      <c r="B8" s="16">
        <v>0</v>
      </c>
      <c r="C8" s="2">
        <v>0</v>
      </c>
      <c r="D8" s="16">
        <v>0</v>
      </c>
      <c r="E8" s="2">
        <v>0</v>
      </c>
      <c r="F8" s="16">
        <v>0</v>
      </c>
      <c r="G8" s="2">
        <v>0</v>
      </c>
      <c r="H8" s="2">
        <v>0</v>
      </c>
      <c r="I8" s="2">
        <v>0</v>
      </c>
      <c r="J8" s="16">
        <v>0</v>
      </c>
      <c r="K8" s="2">
        <v>0</v>
      </c>
      <c r="L8" s="16">
        <v>0</v>
      </c>
      <c r="M8" s="16">
        <v>0</v>
      </c>
      <c r="N8" s="16">
        <v>0</v>
      </c>
      <c r="O8" s="2">
        <v>0</v>
      </c>
      <c r="P8" s="26">
        <f t="shared" si="1"/>
        <v>0</v>
      </c>
      <c r="Q8" s="7">
        <f t="shared" si="2"/>
        <v>0</v>
      </c>
      <c r="R8" s="16">
        <v>0</v>
      </c>
      <c r="S8" s="2">
        <v>0</v>
      </c>
      <c r="T8" s="16">
        <v>0</v>
      </c>
      <c r="U8" s="2">
        <v>0</v>
      </c>
      <c r="V8" s="26">
        <f t="shared" si="3"/>
        <v>0</v>
      </c>
      <c r="W8" s="7">
        <f t="shared" ref="W8" si="7">+V8/$P$13</f>
        <v>0</v>
      </c>
      <c r="X8" s="16">
        <v>0</v>
      </c>
      <c r="Y8" s="2">
        <v>0</v>
      </c>
      <c r="Z8" s="26">
        <f>+P8+V8+X8</f>
        <v>0</v>
      </c>
      <c r="AA8" s="7">
        <f t="shared" si="6"/>
        <v>0</v>
      </c>
      <c r="AB8" s="17"/>
    </row>
    <row r="9" spans="1:28">
      <c r="A9" s="13" t="s">
        <v>6</v>
      </c>
      <c r="B9" s="16">
        <v>3297114579.4000001</v>
      </c>
      <c r="C9" s="2">
        <v>0.76451966000000005</v>
      </c>
      <c r="D9" s="16">
        <v>98348616177.830002</v>
      </c>
      <c r="E9" s="2">
        <v>0.77803171999999998</v>
      </c>
      <c r="F9" s="1">
        <v>1129331221.8099999</v>
      </c>
      <c r="G9" s="2">
        <v>0.60634513000000001</v>
      </c>
      <c r="H9" s="16">
        <v>146824031480.60001</v>
      </c>
      <c r="I9" s="2">
        <f t="shared" si="0"/>
        <v>0.77519153192847423</v>
      </c>
      <c r="J9" s="16">
        <v>70874136456.639999</v>
      </c>
      <c r="K9" s="2">
        <v>0.74849403000000003</v>
      </c>
      <c r="L9" s="1">
        <v>4140371538.1900001</v>
      </c>
      <c r="M9" s="2">
        <v>0.76622182000000005</v>
      </c>
      <c r="N9" s="4">
        <v>93340350761.710007</v>
      </c>
      <c r="O9" s="2">
        <v>0.7975884243864988</v>
      </c>
      <c r="P9" s="14">
        <f t="shared" si="1"/>
        <v>417953952216.18005</v>
      </c>
      <c r="Q9" s="7">
        <f t="shared" si="2"/>
        <v>0.77527158201085533</v>
      </c>
      <c r="R9" s="1">
        <v>12325864097.059999</v>
      </c>
      <c r="S9" s="2">
        <v>0.81067022</v>
      </c>
      <c r="T9" s="1">
        <v>15703903827.290001</v>
      </c>
      <c r="U9" s="2">
        <v>0.69782005999999996</v>
      </c>
      <c r="V9" s="14">
        <f t="shared" si="3"/>
        <v>28029767924.349998</v>
      </c>
      <c r="W9" s="7">
        <f t="shared" si="4"/>
        <v>0.74332232643692964</v>
      </c>
      <c r="X9" s="1">
        <v>30060187854.07</v>
      </c>
      <c r="Y9" s="19">
        <v>0.79595419000000001</v>
      </c>
      <c r="Z9" s="14">
        <f t="shared" si="5"/>
        <v>476043907994.60004</v>
      </c>
      <c r="AA9" s="7">
        <f t="shared" si="6"/>
        <v>0.77458223040607699</v>
      </c>
      <c r="AB9" s="17"/>
    </row>
    <row r="10" spans="1:28">
      <c r="A10" s="13" t="s">
        <v>7</v>
      </c>
      <c r="B10" s="16">
        <v>44938303.780000001</v>
      </c>
      <c r="C10" s="2">
        <v>1.042009E-2</v>
      </c>
      <c r="D10" s="16">
        <v>8061782599.8500004</v>
      </c>
      <c r="E10" s="2">
        <v>6.377642E-2</v>
      </c>
      <c r="F10" s="1">
        <v>12000000</v>
      </c>
      <c r="G10" s="2">
        <v>6.4428799999999998E-3</v>
      </c>
      <c r="H10" s="16">
        <v>17896514534.209999</v>
      </c>
      <c r="I10" s="2">
        <f t="shared" si="0"/>
        <v>9.4488799810591884E-2</v>
      </c>
      <c r="J10" s="16">
        <v>7212502164.5100002</v>
      </c>
      <c r="K10" s="2">
        <v>7.6170450000000001E-2</v>
      </c>
      <c r="L10" s="16">
        <v>0</v>
      </c>
      <c r="M10" s="16">
        <v>0</v>
      </c>
      <c r="N10" s="4">
        <v>12272531365.49</v>
      </c>
      <c r="O10" s="2">
        <v>0.10486813982544467</v>
      </c>
      <c r="P10" s="14">
        <f t="shared" si="1"/>
        <v>45500268967.839996</v>
      </c>
      <c r="Q10" s="7">
        <f t="shared" si="2"/>
        <v>8.439940648383025E-2</v>
      </c>
      <c r="R10" s="1">
        <v>709364836.08000004</v>
      </c>
      <c r="S10" s="2">
        <v>4.665482E-2</v>
      </c>
      <c r="T10" s="1">
        <v>109398264.79000001</v>
      </c>
      <c r="U10" s="2">
        <v>4.8612300000000002E-3</v>
      </c>
      <c r="V10" s="14">
        <f t="shared" si="3"/>
        <v>818763100.87</v>
      </c>
      <c r="W10" s="7">
        <f t="shared" si="4"/>
        <v>2.1712805278373215E-2</v>
      </c>
      <c r="X10" s="1">
        <v>4563241938.6499996</v>
      </c>
      <c r="Y10" s="19">
        <v>0.12082864</v>
      </c>
      <c r="Z10" s="14">
        <f t="shared" si="5"/>
        <v>50882274007.360001</v>
      </c>
      <c r="AA10" s="7">
        <f t="shared" si="6"/>
        <v>8.2791743843093443E-2</v>
      </c>
      <c r="AB10" s="17"/>
    </row>
    <row r="11" spans="1:28">
      <c r="A11" s="13" t="s">
        <v>8</v>
      </c>
      <c r="B11" s="16">
        <v>592072460.82000005</v>
      </c>
      <c r="C11" s="2">
        <v>0.13728702000000001</v>
      </c>
      <c r="D11" s="16">
        <v>1374023576.0699999</v>
      </c>
      <c r="E11" s="2">
        <v>1.086984E-2</v>
      </c>
      <c r="F11" s="1">
        <v>430136827.72000003</v>
      </c>
      <c r="G11" s="2">
        <v>0.23094319999999999</v>
      </c>
      <c r="H11" s="16">
        <v>9210948927.1800003</v>
      </c>
      <c r="I11" s="2">
        <f t="shared" si="0"/>
        <v>4.863134145937853E-2</v>
      </c>
      <c r="J11" s="16">
        <v>3702958640.0500002</v>
      </c>
      <c r="K11" s="2">
        <v>3.9106540000000002E-2</v>
      </c>
      <c r="L11" s="16">
        <v>0</v>
      </c>
      <c r="M11" s="16">
        <v>0</v>
      </c>
      <c r="N11" s="4">
        <v>4376301260.2299995</v>
      </c>
      <c r="O11" s="2">
        <v>3.7395265802015382E-2</v>
      </c>
      <c r="P11" s="14">
        <f t="shared" si="1"/>
        <v>19686441692.07</v>
      </c>
      <c r="Q11" s="7">
        <f t="shared" si="2"/>
        <v>3.6516795005401378E-2</v>
      </c>
      <c r="R11" s="1">
        <v>632202602.98000002</v>
      </c>
      <c r="S11" s="2">
        <v>4.1579869999999998E-2</v>
      </c>
      <c r="T11" s="1">
        <v>2054118698.1700001</v>
      </c>
      <c r="U11" s="2">
        <v>9.1276999999999997E-2</v>
      </c>
      <c r="V11" s="14">
        <f t="shared" si="3"/>
        <v>2686321301.1500001</v>
      </c>
      <c r="W11" s="7">
        <f t="shared" si="4"/>
        <v>7.1238641879486891E-2</v>
      </c>
      <c r="X11" s="1">
        <v>1002970128.6799999</v>
      </c>
      <c r="Y11" s="19">
        <v>2.6557330000000001E-2</v>
      </c>
      <c r="Z11" s="14">
        <f t="shared" si="5"/>
        <v>23375733121.900002</v>
      </c>
      <c r="AA11" s="7">
        <f t="shared" si="6"/>
        <v>3.8035204725577337E-2</v>
      </c>
      <c r="AB11" s="17"/>
    </row>
    <row r="12" spans="1:28">
      <c r="A12" s="13" t="s">
        <v>9</v>
      </c>
      <c r="B12" s="16">
        <v>203449609.38999999</v>
      </c>
      <c r="C12" s="2">
        <v>4.717495E-2</v>
      </c>
      <c r="D12" s="16">
        <v>2447597451.0700002</v>
      </c>
      <c r="E12" s="2">
        <v>1.9362839999999999E-2</v>
      </c>
      <c r="F12" s="1">
        <v>14882617.99</v>
      </c>
      <c r="G12" s="2">
        <v>7.9905700000000007E-3</v>
      </c>
      <c r="H12" s="16">
        <v>9925110680.1800003</v>
      </c>
      <c r="I12" s="2">
        <f t="shared" si="0"/>
        <v>5.2401924093366095E-2</v>
      </c>
      <c r="J12" s="16">
        <v>2283568334.21</v>
      </c>
      <c r="K12" s="2">
        <v>2.4116519999999999E-2</v>
      </c>
      <c r="L12" s="16">
        <v>0</v>
      </c>
      <c r="M12" s="16">
        <v>0</v>
      </c>
      <c r="N12" s="4">
        <v>3808761704.8200002</v>
      </c>
      <c r="O12" s="2">
        <v>3.2545669929678396E-2</v>
      </c>
      <c r="P12" s="14">
        <f t="shared" si="1"/>
        <v>18683370397.66</v>
      </c>
      <c r="Q12" s="7">
        <f t="shared" si="2"/>
        <v>3.4656176951274952E-2</v>
      </c>
      <c r="R12" s="1">
        <v>270849059.92000002</v>
      </c>
      <c r="S12" s="2">
        <v>1.7813699999999998E-2</v>
      </c>
      <c r="T12" s="16">
        <v>0</v>
      </c>
      <c r="U12" s="2">
        <v>0</v>
      </c>
      <c r="V12" s="14">
        <f t="shared" si="3"/>
        <v>270849059.92000002</v>
      </c>
      <c r="W12" s="7">
        <f t="shared" si="4"/>
        <v>7.1826550214884989E-3</v>
      </c>
      <c r="X12" s="1">
        <v>637506947.64999998</v>
      </c>
      <c r="Y12" s="19">
        <v>1.6880340000000001E-2</v>
      </c>
      <c r="Z12" s="14">
        <f t="shared" si="5"/>
        <v>19591726405.23</v>
      </c>
      <c r="AA12" s="7">
        <f t="shared" si="6"/>
        <v>3.1878158467350509E-2</v>
      </c>
      <c r="AB12" s="17"/>
    </row>
    <row r="13" spans="1:28">
      <c r="A13" s="12" t="s">
        <v>10</v>
      </c>
      <c r="B13" s="5">
        <f>SUM(B6:B12)</f>
        <v>4312661600.3400002</v>
      </c>
      <c r="C13" s="3">
        <f t="shared" ref="C13:O13" si="8">SUM(C6:C12)</f>
        <v>1</v>
      </c>
      <c r="D13" s="5">
        <f>SUM(D6:D12)</f>
        <v>126406949082.55002</v>
      </c>
      <c r="E13" s="3">
        <f>SUM(E6:E12)</f>
        <v>0.99999999999999989</v>
      </c>
      <c r="F13" s="5">
        <f>SUM(F6:F12)</f>
        <v>1862522124.7</v>
      </c>
      <c r="G13" s="3">
        <f t="shared" si="8"/>
        <v>0.99999999000000006</v>
      </c>
      <c r="H13" s="5">
        <f>SUM(H6:H12)</f>
        <v>189403554390.40997</v>
      </c>
      <c r="I13" s="3">
        <f t="shared" si="8"/>
        <v>1.0000000000000002</v>
      </c>
      <c r="J13" s="5">
        <f t="shared" si="8"/>
        <v>94688980383.419998</v>
      </c>
      <c r="K13" s="3">
        <f t="shared" si="8"/>
        <v>1</v>
      </c>
      <c r="L13" s="5">
        <f>SUM(L6:L12)</f>
        <v>5403619959.5699997</v>
      </c>
      <c r="M13" s="3">
        <f t="shared" si="8"/>
        <v>1</v>
      </c>
      <c r="N13" s="5">
        <f t="shared" si="8"/>
        <v>117028216443.22002</v>
      </c>
      <c r="O13" s="3">
        <f t="shared" si="8"/>
        <v>0.99999999999999989</v>
      </c>
      <c r="P13" s="14">
        <f>+B13+H13+J13+L13+D13+N13+F13</f>
        <v>539106503984.21008</v>
      </c>
      <c r="Q13" s="7">
        <f t="shared" si="2"/>
        <v>1</v>
      </c>
      <c r="R13" s="5">
        <f t="shared" ref="R13:Y13" si="9">SUM(R6:R12)</f>
        <v>15204535478.179998</v>
      </c>
      <c r="S13" s="3">
        <f t="shared" si="9"/>
        <v>1</v>
      </c>
      <c r="T13" s="5">
        <f t="shared" si="9"/>
        <v>22504230863.75</v>
      </c>
      <c r="U13" s="3">
        <f t="shared" si="9"/>
        <v>0.99999999000000006</v>
      </c>
      <c r="V13" s="5">
        <f t="shared" si="9"/>
        <v>37708766341.93</v>
      </c>
      <c r="W13" s="3">
        <f t="shared" si="9"/>
        <v>1</v>
      </c>
      <c r="X13" s="5">
        <f t="shared" si="9"/>
        <v>37766228328.989998</v>
      </c>
      <c r="Y13" s="3">
        <f t="shared" si="9"/>
        <v>0.99999999000000017</v>
      </c>
      <c r="Z13" s="5">
        <f>SUM(Z6:Z12)</f>
        <v>614581498655.13</v>
      </c>
      <c r="AA13" s="7">
        <f>+Z13/$Z$13</f>
        <v>1</v>
      </c>
    </row>
    <row r="14" spans="1:28">
      <c r="B14" s="17"/>
      <c r="F14" s="17"/>
      <c r="H14" s="17"/>
      <c r="J14" s="17"/>
      <c r="L14" s="17"/>
      <c r="N14" s="17"/>
      <c r="P14" s="17"/>
      <c r="R14" s="17"/>
      <c r="T14" s="17"/>
      <c r="V14" s="17"/>
      <c r="X14" s="17"/>
      <c r="Z14" s="17"/>
    </row>
    <row r="15" spans="1:28">
      <c r="A15" s="15" t="s">
        <v>20</v>
      </c>
      <c r="Z15" s="17"/>
    </row>
    <row r="16" spans="1:28">
      <c r="A16" s="15" t="s">
        <v>21</v>
      </c>
      <c r="P16" s="17"/>
    </row>
    <row r="17" spans="1:10" ht="15" customHeight="1">
      <c r="A17" s="15" t="s">
        <v>34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16">
    <mergeCell ref="Z4:AA4"/>
    <mergeCell ref="A1:W1"/>
    <mergeCell ref="A2:W2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Urena</dc:creator>
  <cp:lastModifiedBy>nurena</cp:lastModifiedBy>
  <cp:lastPrinted>2017-10-16T15:30:38Z</cp:lastPrinted>
  <dcterms:created xsi:type="dcterms:W3CDTF">2017-06-23T15:36:35Z</dcterms:created>
  <dcterms:modified xsi:type="dcterms:W3CDTF">2020-01-08T19:40:39Z</dcterms:modified>
</cp:coreProperties>
</file>