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345" windowWidth="12675" windowHeight="12360" activeTab="11"/>
  </bookViews>
  <sheets>
    <sheet name="Enero" sheetId="4" r:id="rId1"/>
    <sheet name="Febrero" sheetId="5" r:id="rId2"/>
    <sheet name="Marzo" sheetId="6" r:id="rId3"/>
    <sheet name="Abril" sheetId="7" r:id="rId4"/>
    <sheet name="Mayo" sheetId="8" r:id="rId5"/>
    <sheet name="Junio" sheetId="9" r:id="rId6"/>
    <sheet name="Julio" sheetId="10" r:id="rId7"/>
    <sheet name="Agosto" sheetId="11" r:id="rId8"/>
    <sheet name="Septiembre" sheetId="12" r:id="rId9"/>
    <sheet name="Octubre" sheetId="13" r:id="rId10"/>
    <sheet name="Noviembre" sheetId="14" r:id="rId11"/>
    <sheet name="Diciembre" sheetId="15" r:id="rId12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25725"/>
</workbook>
</file>

<file path=xl/calcChain.xml><?xml version="1.0" encoding="utf-8"?>
<calcChain xmlns="http://schemas.openxmlformats.org/spreadsheetml/2006/main">
  <c r="G18" i="15"/>
  <c r="E18"/>
  <c r="C18"/>
  <c r="G17"/>
  <c r="E17"/>
  <c r="C17"/>
  <c r="G16"/>
  <c r="E16"/>
  <c r="C16"/>
  <c r="I11"/>
  <c r="G11"/>
  <c r="E11"/>
  <c r="C11"/>
  <c r="K10"/>
  <c r="F10" s="1"/>
  <c r="K9"/>
  <c r="H9" s="1"/>
  <c r="F17" s="1"/>
  <c r="K8"/>
  <c r="J8" s="1"/>
  <c r="H16" s="1"/>
  <c r="G19" l="1"/>
  <c r="I18"/>
  <c r="E19"/>
  <c r="D8"/>
  <c r="D9"/>
  <c r="K11"/>
  <c r="D11" s="1"/>
  <c r="D10"/>
  <c r="D18" s="1"/>
  <c r="H8"/>
  <c r="F16" s="1"/>
  <c r="F8"/>
  <c r="F9"/>
  <c r="I17"/>
  <c r="I16"/>
  <c r="J10"/>
  <c r="H18" s="1"/>
  <c r="C19"/>
  <c r="I19" s="1"/>
  <c r="J9"/>
  <c r="H17" s="1"/>
  <c r="H10"/>
  <c r="F18" s="1"/>
  <c r="G18" i="14"/>
  <c r="E18"/>
  <c r="C18"/>
  <c r="G17"/>
  <c r="E17"/>
  <c r="E19" s="1"/>
  <c r="C17"/>
  <c r="G16"/>
  <c r="G19" s="1"/>
  <c r="E16"/>
  <c r="C16"/>
  <c r="I11"/>
  <c r="G11"/>
  <c r="E11"/>
  <c r="C11"/>
  <c r="K10"/>
  <c r="K9"/>
  <c r="K8"/>
  <c r="G18" i="13"/>
  <c r="E18"/>
  <c r="C18"/>
  <c r="G17"/>
  <c r="E17"/>
  <c r="C17"/>
  <c r="G16"/>
  <c r="G19" s="1"/>
  <c r="E16"/>
  <c r="C16"/>
  <c r="I16" s="1"/>
  <c r="I11"/>
  <c r="G11"/>
  <c r="E11"/>
  <c r="C11"/>
  <c r="K11" s="1"/>
  <c r="K10"/>
  <c r="H10" s="1"/>
  <c r="F18" s="1"/>
  <c r="K9"/>
  <c r="F9" s="1"/>
  <c r="K8"/>
  <c r="H8" s="1"/>
  <c r="F16" s="1"/>
  <c r="G18" i="12"/>
  <c r="G19" s="1"/>
  <c r="E18"/>
  <c r="C18"/>
  <c r="G17"/>
  <c r="E17"/>
  <c r="C17"/>
  <c r="G16"/>
  <c r="E16"/>
  <c r="C16"/>
  <c r="I11"/>
  <c r="G11"/>
  <c r="E11"/>
  <c r="C11"/>
  <c r="K10"/>
  <c r="F10" s="1"/>
  <c r="K9"/>
  <c r="H9" s="1"/>
  <c r="F17" s="1"/>
  <c r="K8"/>
  <c r="J8" s="1"/>
  <c r="H16" s="1"/>
  <c r="J11" i="15" l="1"/>
  <c r="H19" s="1"/>
  <c r="D16"/>
  <c r="D17"/>
  <c r="F11"/>
  <c r="D19" s="1"/>
  <c r="H11"/>
  <c r="F19" s="1"/>
  <c r="I16" i="14"/>
  <c r="K11"/>
  <c r="D9"/>
  <c r="F9"/>
  <c r="D17" s="1"/>
  <c r="H10"/>
  <c r="F18" s="1"/>
  <c r="D10"/>
  <c r="F10"/>
  <c r="H8"/>
  <c r="F16" s="1"/>
  <c r="D8"/>
  <c r="F8"/>
  <c r="E19" i="12"/>
  <c r="E19" i="13"/>
  <c r="I19" s="1"/>
  <c r="J10" i="14"/>
  <c r="H18" s="1"/>
  <c r="C19"/>
  <c r="I19" s="1"/>
  <c r="I18"/>
  <c r="J11"/>
  <c r="H19" s="1"/>
  <c r="F11"/>
  <c r="I17"/>
  <c r="J9"/>
  <c r="H17" s="1"/>
  <c r="J8"/>
  <c r="H16" s="1"/>
  <c r="H9"/>
  <c r="F17" s="1"/>
  <c r="D8" i="13"/>
  <c r="F10"/>
  <c r="D10"/>
  <c r="J10"/>
  <c r="H18" s="1"/>
  <c r="C19"/>
  <c r="F11"/>
  <c r="D9"/>
  <c r="D17" s="1"/>
  <c r="F8"/>
  <c r="I18"/>
  <c r="H11"/>
  <c r="F19" s="1"/>
  <c r="D11"/>
  <c r="J11"/>
  <c r="H19" s="1"/>
  <c r="I17"/>
  <c r="J9"/>
  <c r="H17" s="1"/>
  <c r="J8"/>
  <c r="H16" s="1"/>
  <c r="H9"/>
  <c r="F17" s="1"/>
  <c r="F8" i="12"/>
  <c r="I18"/>
  <c r="D8"/>
  <c r="F9"/>
  <c r="K11"/>
  <c r="H11" s="1"/>
  <c r="F19" s="1"/>
  <c r="I17"/>
  <c r="D9"/>
  <c r="D10"/>
  <c r="D18" s="1"/>
  <c r="D17"/>
  <c r="H8"/>
  <c r="F16" s="1"/>
  <c r="I16"/>
  <c r="J10"/>
  <c r="H18" s="1"/>
  <c r="C19"/>
  <c r="I19" s="1"/>
  <c r="J9"/>
  <c r="H17" s="1"/>
  <c r="H10"/>
  <c r="F18" s="1"/>
  <c r="D11" i="14" l="1"/>
  <c r="H11"/>
  <c r="F19" s="1"/>
  <c r="D16"/>
  <c r="D18"/>
  <c r="D19"/>
  <c r="D18" i="13"/>
  <c r="D16"/>
  <c r="D19"/>
  <c r="D11" i="12"/>
  <c r="D19" s="1"/>
  <c r="D16"/>
  <c r="J11"/>
  <c r="H19" s="1"/>
  <c r="F11"/>
  <c r="G18" i="11" l="1"/>
  <c r="E18"/>
  <c r="C18"/>
  <c r="G17"/>
  <c r="E17"/>
  <c r="C17"/>
  <c r="G16"/>
  <c r="E16"/>
  <c r="C16"/>
  <c r="I11"/>
  <c r="G11"/>
  <c r="E11"/>
  <c r="C11"/>
  <c r="K10"/>
  <c r="H10" s="1"/>
  <c r="F18" s="1"/>
  <c r="K9"/>
  <c r="J9" s="1"/>
  <c r="H17" s="1"/>
  <c r="K8"/>
  <c r="F8" s="1"/>
  <c r="G18" i="10"/>
  <c r="E18"/>
  <c r="C18"/>
  <c r="G17"/>
  <c r="E17"/>
  <c r="C17"/>
  <c r="G16"/>
  <c r="G19" s="1"/>
  <c r="E16"/>
  <c r="C16"/>
  <c r="I11"/>
  <c r="G11"/>
  <c r="E11"/>
  <c r="C11"/>
  <c r="K10"/>
  <c r="F10" s="1"/>
  <c r="K9"/>
  <c r="F9" s="1"/>
  <c r="K8"/>
  <c r="H8" s="1"/>
  <c r="F16" s="1"/>
  <c r="C11" i="9"/>
  <c r="K11" i="10" l="1"/>
  <c r="F11" s="1"/>
  <c r="I16"/>
  <c r="C19" i="11"/>
  <c r="E19"/>
  <c r="G19"/>
  <c r="I19" s="1"/>
  <c r="I17"/>
  <c r="D10"/>
  <c r="I16"/>
  <c r="D8"/>
  <c r="D16" s="1"/>
  <c r="F10"/>
  <c r="I18"/>
  <c r="J10"/>
  <c r="H18" s="1"/>
  <c r="J8"/>
  <c r="H16" s="1"/>
  <c r="H8"/>
  <c r="F16" s="1"/>
  <c r="H9"/>
  <c r="F17" s="1"/>
  <c r="K11"/>
  <c r="H11" s="1"/>
  <c r="F19" s="1"/>
  <c r="D9"/>
  <c r="F9"/>
  <c r="I18" i="10"/>
  <c r="E19"/>
  <c r="J11"/>
  <c r="H19" s="1"/>
  <c r="C19"/>
  <c r="D10"/>
  <c r="D18" s="1"/>
  <c r="J10"/>
  <c r="H18" s="1"/>
  <c r="H10"/>
  <c r="F18" s="1"/>
  <c r="F8"/>
  <c r="I17"/>
  <c r="H11"/>
  <c r="F19" s="1"/>
  <c r="D11"/>
  <c r="D8"/>
  <c r="J8"/>
  <c r="H16" s="1"/>
  <c r="H9"/>
  <c r="F17" s="1"/>
  <c r="D9"/>
  <c r="D17" s="1"/>
  <c r="J9"/>
  <c r="H17" s="1"/>
  <c r="G18" i="9"/>
  <c r="E18"/>
  <c r="C18"/>
  <c r="G17"/>
  <c r="E17"/>
  <c r="C17"/>
  <c r="G16"/>
  <c r="E16"/>
  <c r="C16"/>
  <c r="I11"/>
  <c r="G11"/>
  <c r="E11"/>
  <c r="K10"/>
  <c r="F10" s="1"/>
  <c r="K9"/>
  <c r="K8"/>
  <c r="J8" s="1"/>
  <c r="H16" s="1"/>
  <c r="G18" i="8"/>
  <c r="E18"/>
  <c r="C18"/>
  <c r="G17"/>
  <c r="E17"/>
  <c r="C17"/>
  <c r="G16"/>
  <c r="E16"/>
  <c r="C16"/>
  <c r="I11"/>
  <c r="G11"/>
  <c r="E11"/>
  <c r="C11"/>
  <c r="K10"/>
  <c r="F10" s="1"/>
  <c r="K9"/>
  <c r="H9" s="1"/>
  <c r="F17" s="1"/>
  <c r="K8"/>
  <c r="J8" s="1"/>
  <c r="H16" s="1"/>
  <c r="G18" i="7"/>
  <c r="E18"/>
  <c r="C18"/>
  <c r="G17"/>
  <c r="E17"/>
  <c r="C17"/>
  <c r="G16"/>
  <c r="E16"/>
  <c r="C16"/>
  <c r="I11"/>
  <c r="G11"/>
  <c r="E11"/>
  <c r="C11"/>
  <c r="K10"/>
  <c r="F10" s="1"/>
  <c r="K9"/>
  <c r="H9" s="1"/>
  <c r="F17" s="1"/>
  <c r="K8"/>
  <c r="J8" s="1"/>
  <c r="H16" s="1"/>
  <c r="D18" i="11" l="1"/>
  <c r="D17"/>
  <c r="F11"/>
  <c r="D11"/>
  <c r="J11"/>
  <c r="H19" s="1"/>
  <c r="D19" i="10"/>
  <c r="I19"/>
  <c r="D16"/>
  <c r="H9" i="9"/>
  <c r="F17" s="1"/>
  <c r="F9"/>
  <c r="D9"/>
  <c r="G19"/>
  <c r="I18"/>
  <c r="D8"/>
  <c r="K11"/>
  <c r="J11" s="1"/>
  <c r="H19" s="1"/>
  <c r="E19"/>
  <c r="D10"/>
  <c r="D18" s="1"/>
  <c r="H8"/>
  <c r="F16" s="1"/>
  <c r="F8"/>
  <c r="I17"/>
  <c r="I16"/>
  <c r="J10"/>
  <c r="H18" s="1"/>
  <c r="C19"/>
  <c r="J9"/>
  <c r="H17" s="1"/>
  <c r="H10"/>
  <c r="F18" s="1"/>
  <c r="G19" i="8"/>
  <c r="I18"/>
  <c r="E19"/>
  <c r="D8"/>
  <c r="D9"/>
  <c r="K11"/>
  <c r="D11" s="1"/>
  <c r="D10"/>
  <c r="D18" s="1"/>
  <c r="H8"/>
  <c r="F16" s="1"/>
  <c r="F8"/>
  <c r="F9"/>
  <c r="I17"/>
  <c r="I16"/>
  <c r="J10"/>
  <c r="H18" s="1"/>
  <c r="C19"/>
  <c r="J9"/>
  <c r="H17" s="1"/>
  <c r="H10"/>
  <c r="F18" s="1"/>
  <c r="G19" i="7"/>
  <c r="I18"/>
  <c r="E19"/>
  <c r="D8"/>
  <c r="D9"/>
  <c r="K11"/>
  <c r="D11" s="1"/>
  <c r="D10"/>
  <c r="D18" s="1"/>
  <c r="H8"/>
  <c r="F16" s="1"/>
  <c r="F8"/>
  <c r="F9"/>
  <c r="I17"/>
  <c r="I16"/>
  <c r="J10"/>
  <c r="H18" s="1"/>
  <c r="C19"/>
  <c r="J9"/>
  <c r="H17" s="1"/>
  <c r="H10"/>
  <c r="F18" s="1"/>
  <c r="G18" i="6"/>
  <c r="E18"/>
  <c r="C18"/>
  <c r="G17"/>
  <c r="E17"/>
  <c r="C17"/>
  <c r="G16"/>
  <c r="E16"/>
  <c r="C16"/>
  <c r="I11"/>
  <c r="G11"/>
  <c r="E11"/>
  <c r="C11"/>
  <c r="K10"/>
  <c r="F10" s="1"/>
  <c r="K9"/>
  <c r="H9" s="1"/>
  <c r="F17" s="1"/>
  <c r="K8"/>
  <c r="J8" l="1"/>
  <c r="H16" s="1"/>
  <c r="D8"/>
  <c r="D19" i="11"/>
  <c r="D17" i="9"/>
  <c r="H11"/>
  <c r="F19" s="1"/>
  <c r="F11"/>
  <c r="D11"/>
  <c r="D16"/>
  <c r="I19"/>
  <c r="I19" i="8"/>
  <c r="J11"/>
  <c r="H19" s="1"/>
  <c r="D16"/>
  <c r="D17"/>
  <c r="F11"/>
  <c r="D19" s="1"/>
  <c r="H11"/>
  <c r="F19" s="1"/>
  <c r="I19" i="7"/>
  <c r="J11"/>
  <c r="H19" s="1"/>
  <c r="D16"/>
  <c r="D17"/>
  <c r="F11"/>
  <c r="D19" s="1"/>
  <c r="H11"/>
  <c r="F19" s="1"/>
  <c r="E19" i="6"/>
  <c r="I18"/>
  <c r="G19"/>
  <c r="K11"/>
  <c r="H11" s="1"/>
  <c r="F19" s="1"/>
  <c r="H8"/>
  <c r="F16" s="1"/>
  <c r="F8"/>
  <c r="D16" s="1"/>
  <c r="F9"/>
  <c r="I17"/>
  <c r="D9"/>
  <c r="D10"/>
  <c r="D18" s="1"/>
  <c r="I16"/>
  <c r="J10"/>
  <c r="H18" s="1"/>
  <c r="C19"/>
  <c r="J9"/>
  <c r="H17" s="1"/>
  <c r="H10"/>
  <c r="F18" s="1"/>
  <c r="G18" i="5"/>
  <c r="E18"/>
  <c r="C18"/>
  <c r="G17"/>
  <c r="E17"/>
  <c r="C17"/>
  <c r="G16"/>
  <c r="E16"/>
  <c r="C16"/>
  <c r="I11"/>
  <c r="G11"/>
  <c r="E11"/>
  <c r="C11"/>
  <c r="K10"/>
  <c r="K9"/>
  <c r="K8"/>
  <c r="H9" l="1"/>
  <c r="F17" s="1"/>
  <c r="D9"/>
  <c r="F10"/>
  <c r="D18" s="1"/>
  <c r="D10"/>
  <c r="K11"/>
  <c r="D11"/>
  <c r="J8"/>
  <c r="H16" s="1"/>
  <c r="D8"/>
  <c r="D19" i="9"/>
  <c r="I19" i="6"/>
  <c r="D17"/>
  <c r="D11"/>
  <c r="J11"/>
  <c r="H19" s="1"/>
  <c r="F11"/>
  <c r="G19" i="5"/>
  <c r="I18"/>
  <c r="E19"/>
  <c r="H8"/>
  <c r="F16" s="1"/>
  <c r="F8"/>
  <c r="F9"/>
  <c r="I17"/>
  <c r="I16"/>
  <c r="J10"/>
  <c r="H18" s="1"/>
  <c r="C19"/>
  <c r="J9"/>
  <c r="H17" s="1"/>
  <c r="H10"/>
  <c r="F18" s="1"/>
  <c r="D19" i="6" l="1"/>
  <c r="I19" i="5"/>
  <c r="J11"/>
  <c r="H19" s="1"/>
  <c r="D16"/>
  <c r="D17"/>
  <c r="F11"/>
  <c r="D19" s="1"/>
  <c r="H11"/>
  <c r="F19" s="1"/>
  <c r="G18" i="4" l="1"/>
  <c r="E18"/>
  <c r="C18"/>
  <c r="G17"/>
  <c r="E17"/>
  <c r="C17"/>
  <c r="G16"/>
  <c r="E16"/>
  <c r="C16"/>
  <c r="I11"/>
  <c r="G11"/>
  <c r="E11"/>
  <c r="C11"/>
  <c r="K10"/>
  <c r="J10" s="1"/>
  <c r="K9"/>
  <c r="K8"/>
  <c r="F8" s="1"/>
  <c r="H9" l="1"/>
  <c r="D9"/>
  <c r="H10"/>
  <c r="H8"/>
  <c r="J8"/>
  <c r="F9"/>
  <c r="D10"/>
  <c r="F10"/>
  <c r="J9"/>
  <c r="D8"/>
  <c r="G19"/>
  <c r="E19"/>
  <c r="I18"/>
  <c r="C19"/>
  <c r="I17"/>
  <c r="K11"/>
  <c r="J11" s="1"/>
  <c r="I16"/>
  <c r="D11" l="1"/>
  <c r="I19"/>
  <c r="H11"/>
  <c r="F11"/>
  <c r="D17" l="1"/>
  <c r="D16"/>
  <c r="D18"/>
  <c r="F16"/>
  <c r="F17"/>
  <c r="F18"/>
  <c r="H18"/>
  <c r="H16"/>
  <c r="H17"/>
  <c r="D19"/>
  <c r="F19"/>
  <c r="H19"/>
</calcChain>
</file>

<file path=xl/sharedStrings.xml><?xml version="1.0" encoding="utf-8"?>
<sst xmlns="http://schemas.openxmlformats.org/spreadsheetml/2006/main" count="288" uniqueCount="26">
  <si>
    <t>Años</t>
  </si>
  <si>
    <t>1-3</t>
  </si>
  <si>
    <t>3-5</t>
  </si>
  <si>
    <t>5 en adelante</t>
  </si>
  <si>
    <t>0-3</t>
  </si>
  <si>
    <t>CCI</t>
  </si>
  <si>
    <t>REPARTO INDIVIDUALIZADO</t>
  </si>
  <si>
    <t>FONDO DE SOLIDARIDAD SOCIAL</t>
  </si>
  <si>
    <t xml:space="preserve">FONDO  </t>
  </si>
  <si>
    <t>TOTAL</t>
  </si>
  <si>
    <t xml:space="preserve">TOTAL </t>
  </si>
  <si>
    <t>Inversiones de los Fondos de Pensiones por plazo de instrumentos</t>
  </si>
  <si>
    <t>RD$</t>
  </si>
  <si>
    <t>&lt; 1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</si>
  <si>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</si>
  <si>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</si>
  <si>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</si>
  <si>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</si>
  <si>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</si>
  <si>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</si>
  <si>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</si>
  <si>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</si>
  <si>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de septiembre de 2018</t>
  </si>
  <si>
    <t>Al 31 de octubre de 2018</t>
  </si>
  <si>
    <t>Al 30 de noviembre de 2018</t>
  </si>
  <si>
    <t>Al 31 de diciembre de 2018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</si>
</sst>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5" fillId="0" borderId="0" xfId="2" applyFont="1" applyAlignment="1">
      <alignment horizontal="center"/>
    </xf>
    <xf numFmtId="164" fontId="4" fillId="0" borderId="0" xfId="2" applyFont="1" applyFill="1" applyBorder="1" applyAlignment="1">
      <alignment horizontal="center"/>
    </xf>
    <xf numFmtId="164" fontId="6" fillId="0" borderId="0" xfId="2" applyFont="1" applyFill="1" applyBorder="1" applyAlignment="1">
      <alignment horizontal="center" vertical="center"/>
    </xf>
    <xf numFmtId="10" fontId="6" fillId="0" borderId="1" xfId="3" applyNumberFormat="1" applyFont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164" fontId="4" fillId="3" borderId="11" xfId="2" applyFont="1" applyFill="1" applyBorder="1" applyAlignment="1">
      <alignment horizontal="center"/>
    </xf>
    <xf numFmtId="164" fontId="6" fillId="3" borderId="12" xfId="2" applyFont="1" applyFill="1" applyBorder="1" applyAlignment="1">
      <alignment horizontal="center" vertical="center"/>
    </xf>
    <xf numFmtId="164" fontId="6" fillId="3" borderId="11" xfId="2" applyFont="1" applyFill="1" applyBorder="1" applyAlignment="1">
      <alignment horizontal="center" vertical="center"/>
    </xf>
    <xf numFmtId="10" fontId="6" fillId="3" borderId="4" xfId="4" applyNumberFormat="1" applyFont="1" applyFill="1" applyBorder="1" applyAlignment="1">
      <alignment horizontal="center" vertical="center"/>
    </xf>
    <xf numFmtId="164" fontId="5" fillId="0" borderId="1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/>
    </xf>
    <xf numFmtId="0" fontId="4" fillId="3" borderId="13" xfId="2" applyNumberFormat="1" applyFont="1" applyFill="1" applyBorder="1" applyAlignment="1">
      <alignment horizontal="center" vertical="center" wrapText="1"/>
    </xf>
    <xf numFmtId="0" fontId="4" fillId="3" borderId="14" xfId="2" applyNumberFormat="1" applyFont="1" applyFill="1" applyBorder="1" applyAlignment="1">
      <alignment horizontal="center" vertical="center" wrapText="1"/>
    </xf>
    <xf numFmtId="164" fontId="5" fillId="0" borderId="3" xfId="2" applyFont="1" applyFill="1" applyBorder="1" applyAlignment="1">
      <alignment horizontal="center" vertical="center"/>
    </xf>
    <xf numFmtId="0" fontId="4" fillId="3" borderId="18" xfId="2" applyNumberFormat="1" applyFont="1" applyFill="1" applyBorder="1" applyAlignment="1">
      <alignment horizontal="center" vertical="center" wrapText="1"/>
    </xf>
    <xf numFmtId="10" fontId="6" fillId="0" borderId="2" xfId="3" applyNumberFormat="1" applyFont="1" applyBorder="1" applyAlignment="1">
      <alignment horizontal="center" vertical="center"/>
    </xf>
    <xf numFmtId="164" fontId="6" fillId="3" borderId="13" xfId="2" applyFont="1" applyFill="1" applyBorder="1" applyAlignment="1">
      <alignment horizontal="center" vertical="center"/>
    </xf>
    <xf numFmtId="164" fontId="6" fillId="3" borderId="15" xfId="2" applyFont="1" applyFill="1" applyBorder="1" applyAlignment="1">
      <alignment horizontal="center" vertical="center"/>
    </xf>
    <xf numFmtId="164" fontId="5" fillId="0" borderId="26" xfId="2" applyFont="1" applyBorder="1" applyAlignment="1">
      <alignment horizontal="center" vertical="center"/>
    </xf>
    <xf numFmtId="10" fontId="6" fillId="0" borderId="27" xfId="3" applyNumberFormat="1" applyFont="1" applyBorder="1" applyAlignment="1">
      <alignment horizontal="center" vertical="center"/>
    </xf>
    <xf numFmtId="164" fontId="5" fillId="0" borderId="27" xfId="2" applyFont="1" applyBorder="1" applyAlignment="1">
      <alignment horizontal="center" vertical="center"/>
    </xf>
    <xf numFmtId="10" fontId="6" fillId="0" borderId="28" xfId="3" applyNumberFormat="1" applyFont="1" applyBorder="1" applyAlignment="1">
      <alignment horizontal="center" vertical="center"/>
    </xf>
    <xf numFmtId="164" fontId="6" fillId="3" borderId="29" xfId="2" applyFont="1" applyFill="1" applyBorder="1" applyAlignment="1">
      <alignment horizontal="center" vertical="center"/>
    </xf>
    <xf numFmtId="164" fontId="6" fillId="3" borderId="30" xfId="2" applyFont="1" applyFill="1" applyBorder="1" applyAlignment="1">
      <alignment horizontal="center" vertical="center"/>
    </xf>
    <xf numFmtId="10" fontId="6" fillId="3" borderId="31" xfId="4" applyNumberFormat="1" applyFont="1" applyFill="1" applyBorder="1" applyAlignment="1">
      <alignment horizontal="center" vertical="center"/>
    </xf>
    <xf numFmtId="164" fontId="6" fillId="3" borderId="4" xfId="2" applyFont="1" applyFill="1" applyBorder="1" applyAlignment="1">
      <alignment horizontal="center" vertical="center"/>
    </xf>
    <xf numFmtId="10" fontId="6" fillId="3" borderId="11" xfId="4" applyNumberFormat="1" applyFont="1" applyFill="1" applyBorder="1" applyAlignment="1">
      <alignment horizontal="center" vertical="center"/>
    </xf>
    <xf numFmtId="0" fontId="4" fillId="0" borderId="0" xfId="1" applyFont="1" applyAlignment="1"/>
    <xf numFmtId="0" fontId="7" fillId="2" borderId="21" xfId="5" applyFont="1" applyFill="1" applyBorder="1" applyAlignment="1">
      <alignment horizontal="center"/>
    </xf>
    <xf numFmtId="0" fontId="7" fillId="2" borderId="22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164" fontId="7" fillId="2" borderId="5" xfId="2" applyFont="1" applyFill="1" applyBorder="1" applyAlignment="1">
      <alignment horizontal="center" vertical="center" wrapText="1"/>
    </xf>
    <xf numFmtId="164" fontId="7" fillId="2" borderId="8" xfId="2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/>
    </xf>
    <xf numFmtId="164" fontId="7" fillId="2" borderId="7" xfId="2" applyFont="1" applyFill="1" applyBorder="1" applyAlignment="1">
      <alignment horizontal="center" vertical="center" wrapText="1"/>
    </xf>
    <xf numFmtId="164" fontId="7" fillId="2" borderId="10" xfId="2" applyFont="1" applyFill="1" applyBorder="1" applyAlignment="1">
      <alignment horizontal="center" vertical="center" wrapText="1"/>
    </xf>
    <xf numFmtId="164" fontId="7" fillId="2" borderId="9" xfId="2" applyFont="1" applyFill="1" applyBorder="1" applyAlignment="1">
      <alignment horizontal="center"/>
    </xf>
    <xf numFmtId="49" fontId="7" fillId="2" borderId="9" xfId="5" applyNumberFormat="1" applyFont="1" applyFill="1" applyBorder="1" applyAlignment="1">
      <alignment horizontal="center"/>
    </xf>
    <xf numFmtId="0" fontId="7" fillId="2" borderId="9" xfId="5" applyFont="1" applyFill="1" applyBorder="1" applyAlignment="1">
      <alignment horizontal="center"/>
    </xf>
    <xf numFmtId="164" fontId="7" fillId="2" borderId="16" xfId="2" applyFont="1" applyFill="1" applyBorder="1" applyAlignment="1">
      <alignment horizontal="center" vertical="center" wrapText="1"/>
    </xf>
    <xf numFmtId="164" fontId="7" fillId="2" borderId="17" xfId="2" applyFont="1" applyFill="1" applyBorder="1" applyAlignment="1">
      <alignment horizontal="center" vertical="center" wrapText="1"/>
    </xf>
    <xf numFmtId="0" fontId="7" fillId="2" borderId="23" xfId="5" applyFont="1" applyFill="1" applyBorder="1" applyAlignment="1">
      <alignment horizontal="center"/>
    </xf>
    <xf numFmtId="0" fontId="7" fillId="2" borderId="24" xfId="5" applyFont="1" applyFill="1" applyBorder="1" applyAlignment="1">
      <alignment horizontal="center"/>
    </xf>
    <xf numFmtId="0" fontId="7" fillId="2" borderId="25" xfId="5" applyFont="1" applyFill="1" applyBorder="1" applyAlignment="1">
      <alignment horizontal="center"/>
    </xf>
    <xf numFmtId="164" fontId="7" fillId="2" borderId="19" xfId="2" applyFont="1" applyFill="1" applyBorder="1" applyAlignment="1">
      <alignment horizontal="center" vertical="center" wrapText="1"/>
    </xf>
    <xf numFmtId="164" fontId="7" fillId="2" borderId="20" xfId="2" applyFont="1" applyFill="1" applyBorder="1" applyAlignment="1">
      <alignment horizontal="center" vertical="center" wrapText="1"/>
    </xf>
  </cellXfs>
  <cellStyles count="6">
    <cellStyle name="Millares 2" xfId="2"/>
    <cellStyle name="Normal" xfId="0" builtinId="0"/>
    <cellStyle name="Normal 2" xfId="1"/>
    <cellStyle name="Normal 2 2" xfId="5"/>
    <cellStyle name="Porcentual" xfId="4" builtinId="5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H28" sqref="H28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14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74974089785.878494</v>
      </c>
      <c r="D8" s="6">
        <f>+C8/$K$8</f>
        <v>0.18073159272691811</v>
      </c>
      <c r="E8" s="13">
        <v>47766713230.598259</v>
      </c>
      <c r="F8" s="6">
        <f>+E8/$K$8</f>
        <v>0.11514583486309971</v>
      </c>
      <c r="G8" s="13">
        <v>59050884561.030914</v>
      </c>
      <c r="H8" s="6">
        <f>+G8/$K$8</f>
        <v>0.14234731557432864</v>
      </c>
      <c r="I8" s="13">
        <v>233044969670.14285</v>
      </c>
      <c r="J8" s="6">
        <f>+I8/$K$8</f>
        <v>0.56177525683565355</v>
      </c>
      <c r="K8" s="20">
        <f>+C8+E8+G8+I8</f>
        <v>414836657247.65051</v>
      </c>
    </row>
    <row r="9" spans="2:13" ht="41.25" customHeight="1">
      <c r="B9" s="16" t="s">
        <v>6</v>
      </c>
      <c r="C9" s="14">
        <v>13252670822.685598</v>
      </c>
      <c r="D9" s="6">
        <f>+C9/$K$9</f>
        <v>0.39557226540853663</v>
      </c>
      <c r="E9" s="13">
        <v>6059041308.6735992</v>
      </c>
      <c r="F9" s="6">
        <f>+E9/$K$9</f>
        <v>0.1808532580899207</v>
      </c>
      <c r="G9" s="13">
        <v>3435324611.6974998</v>
      </c>
      <c r="H9" s="6">
        <f>+G9/$K$9</f>
        <v>0.10253926602754795</v>
      </c>
      <c r="I9" s="13">
        <v>10755491066.870998</v>
      </c>
      <c r="J9" s="6">
        <f>+I9/$K$9</f>
        <v>0.32103521047399469</v>
      </c>
      <c r="K9" s="21">
        <f t="shared" ref="K9:K11" si="0">+C9+E9+G9+I9</f>
        <v>33502527809.927696</v>
      </c>
    </row>
    <row r="10" spans="2:13" ht="34.5" customHeight="1" thickBot="1">
      <c r="B10" s="18" t="s">
        <v>7</v>
      </c>
      <c r="C10" s="22">
        <v>2406312684.6603994</v>
      </c>
      <c r="D10" s="23">
        <f>+C10/$K$10</f>
        <v>8.3736397867844301E-2</v>
      </c>
      <c r="E10" s="24">
        <v>3047627406.8737001</v>
      </c>
      <c r="F10" s="23">
        <f>+E10/$K$10</f>
        <v>0.1060532750883697</v>
      </c>
      <c r="G10" s="24">
        <v>5063391984.6880999</v>
      </c>
      <c r="H10" s="23">
        <f>+G10/$K$10</f>
        <v>0.17619913176434668</v>
      </c>
      <c r="I10" s="24">
        <v>18219426919.049198</v>
      </c>
      <c r="J10" s="23">
        <f>+I10/$K$10</f>
        <v>0.63401119527943928</v>
      </c>
      <c r="K10" s="26">
        <f t="shared" si="0"/>
        <v>28736758995.271397</v>
      </c>
    </row>
    <row r="11" spans="2:13" ht="16.5" thickBot="1">
      <c r="B11" s="9" t="s">
        <v>10</v>
      </c>
      <c r="C11" s="11">
        <f>SUM(C8:C10)</f>
        <v>90633073293.224487</v>
      </c>
      <c r="D11" s="12">
        <f>+C11/$K$11</f>
        <v>0.18997619650087474</v>
      </c>
      <c r="E11" s="11">
        <f t="shared" ref="E11:G11" si="1">SUM(E8:E10)</f>
        <v>56873381946.145561</v>
      </c>
      <c r="F11" s="12">
        <f>+E11/$K$11</f>
        <v>0.11921242866071913</v>
      </c>
      <c r="G11" s="11">
        <f t="shared" si="1"/>
        <v>67549601157.416519</v>
      </c>
      <c r="H11" s="12">
        <f>+G11/$K$11</f>
        <v>0.14159087667168876</v>
      </c>
      <c r="I11" s="10">
        <f>SUM(I8:I10)</f>
        <v>262019887656.06305</v>
      </c>
      <c r="J11" s="30">
        <f>+I11/$K$11</f>
        <v>0.54922049816671736</v>
      </c>
      <c r="K11" s="29">
        <f t="shared" si="0"/>
        <v>477075944052.84961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122740803016.47675</v>
      </c>
      <c r="D16" s="6">
        <f>+D8+F8</f>
        <v>0.29587742759001778</v>
      </c>
      <c r="E16" s="13">
        <f>+G8</f>
        <v>59050884561.030914</v>
      </c>
      <c r="F16" s="6">
        <f>+H8</f>
        <v>0.14234731557432864</v>
      </c>
      <c r="G16" s="13">
        <f>+I8</f>
        <v>233044969670.14285</v>
      </c>
      <c r="H16" s="19">
        <f>+J8</f>
        <v>0.56177525683565355</v>
      </c>
      <c r="I16" s="20">
        <f>+C16+E16+G16</f>
        <v>414836657247.65051</v>
      </c>
      <c r="J16" s="7"/>
      <c r="K16" s="7"/>
    </row>
    <row r="17" spans="2:11" ht="31.5">
      <c r="B17" s="16" t="s">
        <v>6</v>
      </c>
      <c r="C17" s="14">
        <f>+C9+E9</f>
        <v>19311712131.3592</v>
      </c>
      <c r="D17" s="6">
        <f t="shared" ref="D17:D19" si="2">+D9+F9</f>
        <v>0.57642552349845733</v>
      </c>
      <c r="E17" s="13">
        <f>+G9</f>
        <v>3435324611.6974998</v>
      </c>
      <c r="F17" s="6">
        <f t="shared" ref="F17:F18" si="3">+H9</f>
        <v>0.10253926602754795</v>
      </c>
      <c r="G17" s="13">
        <f>+I9</f>
        <v>10755491066.870998</v>
      </c>
      <c r="H17" s="19">
        <f t="shared" ref="H17:H19" si="4">+J9</f>
        <v>0.32103521047399469</v>
      </c>
      <c r="I17" s="21">
        <f t="shared" ref="I17:I19" si="5">+C17+E17+G17</f>
        <v>33502527809.927696</v>
      </c>
      <c r="J17" s="7"/>
      <c r="K17" s="7"/>
    </row>
    <row r="18" spans="2:11" ht="32.25" thickBot="1">
      <c r="B18" s="18" t="s">
        <v>7</v>
      </c>
      <c r="C18" s="22">
        <f>+C10+E10</f>
        <v>5453940091.5340996</v>
      </c>
      <c r="D18" s="23">
        <f t="shared" si="2"/>
        <v>0.18978967295621402</v>
      </c>
      <c r="E18" s="24">
        <f>+G10</f>
        <v>5063391984.6880999</v>
      </c>
      <c r="F18" s="23">
        <f t="shared" si="3"/>
        <v>0.17619913176434668</v>
      </c>
      <c r="G18" s="24">
        <f>+I10</f>
        <v>18219426919.049198</v>
      </c>
      <c r="H18" s="25">
        <f t="shared" si="4"/>
        <v>0.63401119527943928</v>
      </c>
      <c r="I18" s="26">
        <f t="shared" si="5"/>
        <v>28736758995.271397</v>
      </c>
      <c r="J18" s="7"/>
      <c r="K18" s="7"/>
    </row>
    <row r="19" spans="2:11" ht="16.5" thickBot="1">
      <c r="B19" s="9" t="s">
        <v>10</v>
      </c>
      <c r="C19" s="10">
        <f>SUM(C16:C18)</f>
        <v>147506455239.37003</v>
      </c>
      <c r="D19" s="12">
        <f t="shared" si="2"/>
        <v>0.30918862516159384</v>
      </c>
      <c r="E19" s="27">
        <f t="shared" ref="E19:G19" si="6">SUM(E16:E18)</f>
        <v>67549601157.416519</v>
      </c>
      <c r="F19" s="12">
        <f>+H11</f>
        <v>0.14159087667168876</v>
      </c>
      <c r="G19" s="27">
        <f t="shared" si="6"/>
        <v>262019887656.06305</v>
      </c>
      <c r="H19" s="28">
        <f t="shared" si="4"/>
        <v>0.54922049816671736</v>
      </c>
      <c r="I19" s="29">
        <f t="shared" si="5"/>
        <v>477075944052.84961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F25" sqref="F25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23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65488996980.11293</v>
      </c>
      <c r="D8" s="6">
        <f>+C8/$K$8</f>
        <v>0.14227094171724661</v>
      </c>
      <c r="E8" s="13">
        <v>46815583033.074898</v>
      </c>
      <c r="F8" s="6">
        <f>+E8/$K$8</f>
        <v>0.10170406316010785</v>
      </c>
      <c r="G8" s="13">
        <v>131431594603.81979</v>
      </c>
      <c r="H8" s="6">
        <f>+G8/$K$8</f>
        <v>0.28552730379063723</v>
      </c>
      <c r="I8" s="13">
        <v>216575651463.87723</v>
      </c>
      <c r="J8" s="6">
        <f>+I8/$K$8</f>
        <v>0.47049769133200819</v>
      </c>
      <c r="K8" s="20">
        <f>+C8+E8+G8+I8</f>
        <v>460311826080.88489</v>
      </c>
    </row>
    <row r="9" spans="2:13" ht="41.25" customHeight="1">
      <c r="B9" s="16" t="s">
        <v>6</v>
      </c>
      <c r="C9" s="14">
        <v>11480973154.417103</v>
      </c>
      <c r="D9" s="6">
        <f>+C9/$K$9</f>
        <v>0.32811612999635303</v>
      </c>
      <c r="E9" s="13">
        <v>5314230696.5145998</v>
      </c>
      <c r="F9" s="6">
        <f>+E9/$K$9</f>
        <v>0.15187604627203069</v>
      </c>
      <c r="G9" s="13">
        <v>6725342814.8456011</v>
      </c>
      <c r="H9" s="6">
        <f>+G9/$K$9</f>
        <v>0.19220439135483314</v>
      </c>
      <c r="I9" s="13">
        <v>11470031683.859797</v>
      </c>
      <c r="J9" s="6">
        <f>+I9/$K$9</f>
        <v>0.32780343237678311</v>
      </c>
      <c r="K9" s="21">
        <f t="shared" ref="K9:K10" si="0">+C9+E9+G9+I9</f>
        <v>34990578349.6371</v>
      </c>
    </row>
    <row r="10" spans="2:13" ht="34.5" customHeight="1" thickBot="1">
      <c r="B10" s="18" t="s">
        <v>7</v>
      </c>
      <c r="C10" s="22">
        <v>1514138518.7015002</v>
      </c>
      <c r="D10" s="23">
        <f>+C10/$K$10</f>
        <v>4.7126777566531525E-2</v>
      </c>
      <c r="E10" s="24">
        <v>2036334958.8103001</v>
      </c>
      <c r="F10" s="23">
        <f>+E10/$K$10</f>
        <v>6.3379871438119073E-2</v>
      </c>
      <c r="G10" s="24">
        <v>11694100392.966297</v>
      </c>
      <c r="H10" s="23">
        <f>+G10/$K$10</f>
        <v>0.36397282101549744</v>
      </c>
      <c r="I10" s="24">
        <v>16884474557.751598</v>
      </c>
      <c r="J10" s="23">
        <f>+I10/$K$10</f>
        <v>0.52552052997985188</v>
      </c>
      <c r="K10" s="26">
        <f t="shared" si="0"/>
        <v>32129048428.229698</v>
      </c>
    </row>
    <row r="11" spans="2:13" ht="16.5" thickBot="1">
      <c r="B11" s="9" t="s">
        <v>10</v>
      </c>
      <c r="C11" s="11">
        <f t="shared" ref="C11:G11" si="1">SUM(C8:C10)</f>
        <v>78484108653.231537</v>
      </c>
      <c r="D11" s="12">
        <f>+C11/$K$11</f>
        <v>0.1488043768111226</v>
      </c>
      <c r="E11" s="11">
        <f t="shared" si="1"/>
        <v>54166148688.399803</v>
      </c>
      <c r="F11" s="12">
        <f>+E11/$K$11</f>
        <v>0.10269798737790808</v>
      </c>
      <c r="G11" s="11">
        <f t="shared" si="1"/>
        <v>149851037811.63171</v>
      </c>
      <c r="H11" s="12">
        <f>+G11/$K$11</f>
        <v>0.28411471670758026</v>
      </c>
      <c r="I11" s="10">
        <f>SUM(I8:I10)</f>
        <v>244930157705.48862</v>
      </c>
      <c r="J11" s="30">
        <f>+I11/$K$11</f>
        <v>0.46438291910338897</v>
      </c>
      <c r="K11" s="29">
        <f>+C11+E11+G11+I11</f>
        <v>527431452858.75171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112304580013.18784</v>
      </c>
      <c r="D16" s="6">
        <f>+D8+F8</f>
        <v>0.24397500487735446</v>
      </c>
      <c r="E16" s="13">
        <f>+G8</f>
        <v>131431594603.81979</v>
      </c>
      <c r="F16" s="6">
        <f>+H8</f>
        <v>0.28552730379063723</v>
      </c>
      <c r="G16" s="13">
        <f>+I8</f>
        <v>216575651463.87723</v>
      </c>
      <c r="H16" s="19">
        <f>+J8</f>
        <v>0.47049769133200819</v>
      </c>
      <c r="I16" s="20">
        <f>+C16+E16+G16</f>
        <v>460311826080.88489</v>
      </c>
      <c r="J16" s="7"/>
      <c r="K16" s="7"/>
    </row>
    <row r="17" spans="2:11" ht="31.5">
      <c r="B17" s="16" t="s">
        <v>6</v>
      </c>
      <c r="C17" s="14">
        <f>+C9+E9</f>
        <v>16795203850.931702</v>
      </c>
      <c r="D17" s="6">
        <f t="shared" ref="D17:D19" si="2">+D9+F9</f>
        <v>0.47999217626838375</v>
      </c>
      <c r="E17" s="13">
        <f>+G9</f>
        <v>6725342814.8456011</v>
      </c>
      <c r="F17" s="6">
        <f t="shared" ref="F17:F18" si="3">+H9</f>
        <v>0.19220439135483314</v>
      </c>
      <c r="G17" s="13">
        <f>+I9</f>
        <v>11470031683.859797</v>
      </c>
      <c r="H17" s="19">
        <f t="shared" ref="H17:H19" si="4">+J9</f>
        <v>0.32780343237678311</v>
      </c>
      <c r="I17" s="21">
        <f t="shared" ref="I17:I19" si="5">+C17+E17+G17</f>
        <v>34990578349.6371</v>
      </c>
      <c r="J17" s="7"/>
      <c r="K17" s="7"/>
    </row>
    <row r="18" spans="2:11" ht="32.25" thickBot="1">
      <c r="B18" s="18" t="s">
        <v>7</v>
      </c>
      <c r="C18" s="22">
        <f>+C10+E10</f>
        <v>3550473477.5118003</v>
      </c>
      <c r="D18" s="23">
        <f t="shared" si="2"/>
        <v>0.1105066490046506</v>
      </c>
      <c r="E18" s="24">
        <f>+G10</f>
        <v>11694100392.966297</v>
      </c>
      <c r="F18" s="23">
        <f t="shared" si="3"/>
        <v>0.36397282101549744</v>
      </c>
      <c r="G18" s="24">
        <f>+I10</f>
        <v>16884474557.751598</v>
      </c>
      <c r="H18" s="25">
        <f t="shared" si="4"/>
        <v>0.52552052997985188</v>
      </c>
      <c r="I18" s="26">
        <f t="shared" si="5"/>
        <v>32129048428.229698</v>
      </c>
      <c r="J18" s="7"/>
      <c r="K18" s="7"/>
    </row>
    <row r="19" spans="2:11" ht="16.5" thickBot="1">
      <c r="B19" s="9" t="s">
        <v>10</v>
      </c>
      <c r="C19" s="10">
        <f>SUM(C16:C18)</f>
        <v>132650257341.63133</v>
      </c>
      <c r="D19" s="12">
        <f t="shared" si="2"/>
        <v>0.25150236418903071</v>
      </c>
      <c r="E19" s="27">
        <f t="shared" ref="E19:G19" si="6">SUM(E16:E18)</f>
        <v>149851037811.63171</v>
      </c>
      <c r="F19" s="12">
        <f>+H11</f>
        <v>0.28411471670758026</v>
      </c>
      <c r="G19" s="27">
        <f t="shared" si="6"/>
        <v>244930157705.48862</v>
      </c>
      <c r="H19" s="28">
        <f t="shared" si="4"/>
        <v>0.46438291910338897</v>
      </c>
      <c r="I19" s="29">
        <f t="shared" si="5"/>
        <v>527431452858.75171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K12" sqref="K12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24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66838701719.202171</v>
      </c>
      <c r="D8" s="6">
        <f>+C8/$K$8</f>
        <v>0.1437202397090801</v>
      </c>
      <c r="E8" s="13">
        <v>47129764421.189522</v>
      </c>
      <c r="F8" s="6">
        <f>+E8/$K$8</f>
        <v>0.10134100253027305</v>
      </c>
      <c r="G8" s="13">
        <v>133365178109.68829</v>
      </c>
      <c r="H8" s="6">
        <f>+G8/$K$8</f>
        <v>0.28676911540401712</v>
      </c>
      <c r="I8" s="13">
        <v>217727518008.60901</v>
      </c>
      <c r="J8" s="6">
        <f>+I8/$K$8</f>
        <v>0.46816964235662983</v>
      </c>
      <c r="K8" s="20">
        <f>+C8+E8+G8+I8</f>
        <v>465061162258.68896</v>
      </c>
    </row>
    <row r="9" spans="2:13" ht="41.25" customHeight="1">
      <c r="B9" s="16" t="s">
        <v>6</v>
      </c>
      <c r="C9" s="14">
        <v>11539521748.856197</v>
      </c>
      <c r="D9" s="6">
        <f>+C9/$K$9</f>
        <v>0.32925368516146386</v>
      </c>
      <c r="E9" s="13">
        <v>5326859143.9368019</v>
      </c>
      <c r="F9" s="6">
        <f>+E9/$K$9</f>
        <v>0.15198966141305456</v>
      </c>
      <c r="G9" s="13">
        <v>6755261875.7521</v>
      </c>
      <c r="H9" s="6">
        <f>+G9/$K$9</f>
        <v>0.19274584469175118</v>
      </c>
      <c r="I9" s="13">
        <v>11425867005.559</v>
      </c>
      <c r="J9" s="6">
        <f>+I9/$K$9</f>
        <v>0.32601080873373051</v>
      </c>
      <c r="K9" s="21">
        <f t="shared" ref="K9:K10" si="0">+C9+E9+G9+I9</f>
        <v>35047509774.104095</v>
      </c>
    </row>
    <row r="10" spans="2:13" ht="34.5" customHeight="1" thickBot="1">
      <c r="B10" s="18" t="s">
        <v>7</v>
      </c>
      <c r="C10" s="22">
        <v>1795126924.1453998</v>
      </c>
      <c r="D10" s="23">
        <f>+C10/$K$10</f>
        <v>5.5237613551786281E-2</v>
      </c>
      <c r="E10" s="24">
        <v>2049025682.0509</v>
      </c>
      <c r="F10" s="23">
        <f>+E10/$K$10</f>
        <v>6.3050298706146202E-2</v>
      </c>
      <c r="G10" s="24">
        <v>11762978461.434799</v>
      </c>
      <c r="H10" s="23">
        <f>+G10/$K$10</f>
        <v>0.36195705703653774</v>
      </c>
      <c r="I10" s="24">
        <v>16891139743.117001</v>
      </c>
      <c r="J10" s="23">
        <f>+I10/$K$10</f>
        <v>0.51975503070552975</v>
      </c>
      <c r="K10" s="26">
        <f t="shared" si="0"/>
        <v>32498270810.7481</v>
      </c>
    </row>
    <row r="11" spans="2:13" ht="16.5" thickBot="1">
      <c r="B11" s="9" t="s">
        <v>10</v>
      </c>
      <c r="C11" s="11">
        <f t="shared" ref="C11:G11" si="1">SUM(C8:C10)</f>
        <v>80173350392.203766</v>
      </c>
      <c r="D11" s="12">
        <f>+C11/$K$11</f>
        <v>0.150530051230961</v>
      </c>
      <c r="E11" s="11">
        <f t="shared" si="1"/>
        <v>54505649247.177231</v>
      </c>
      <c r="F11" s="12">
        <f>+E11/$K$11</f>
        <v>0.1023374741534093</v>
      </c>
      <c r="G11" s="11">
        <f t="shared" si="1"/>
        <v>151883418446.87518</v>
      </c>
      <c r="H11" s="12">
        <f>+G11/$K$11</f>
        <v>0.2851698057783158</v>
      </c>
      <c r="I11" s="10">
        <f>SUM(I8:I10)</f>
        <v>246044524757.285</v>
      </c>
      <c r="J11" s="30">
        <f>+I11/$K$11</f>
        <v>0.46196266883731396</v>
      </c>
      <c r="K11" s="29">
        <f>+C11+E11+G11+I11</f>
        <v>532606942843.54114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113968466140.39169</v>
      </c>
      <c r="D16" s="6">
        <f>+D8+F8</f>
        <v>0.24506124223935316</v>
      </c>
      <c r="E16" s="13">
        <f>+G8</f>
        <v>133365178109.68829</v>
      </c>
      <c r="F16" s="6">
        <f>+H8</f>
        <v>0.28676911540401712</v>
      </c>
      <c r="G16" s="13">
        <f>+I8</f>
        <v>217727518008.60901</v>
      </c>
      <c r="H16" s="19">
        <f>+J8</f>
        <v>0.46816964235662983</v>
      </c>
      <c r="I16" s="20">
        <f>+C16+E16+G16</f>
        <v>465061162258.68896</v>
      </c>
      <c r="J16" s="7"/>
      <c r="K16" s="7"/>
    </row>
    <row r="17" spans="2:11" ht="31.5">
      <c r="B17" s="16" t="s">
        <v>6</v>
      </c>
      <c r="C17" s="14">
        <f>+C9+E9</f>
        <v>16866380892.792999</v>
      </c>
      <c r="D17" s="6">
        <f t="shared" ref="D17:D19" si="2">+D9+F9</f>
        <v>0.48124334657451839</v>
      </c>
      <c r="E17" s="13">
        <f>+G9</f>
        <v>6755261875.7521</v>
      </c>
      <c r="F17" s="6">
        <f t="shared" ref="F17:F18" si="3">+H9</f>
        <v>0.19274584469175118</v>
      </c>
      <c r="G17" s="13">
        <f>+I9</f>
        <v>11425867005.559</v>
      </c>
      <c r="H17" s="19">
        <f t="shared" ref="H17:H19" si="4">+J9</f>
        <v>0.32601080873373051</v>
      </c>
      <c r="I17" s="21">
        <f t="shared" ref="I17:I19" si="5">+C17+E17+G17</f>
        <v>35047509774.104095</v>
      </c>
      <c r="J17" s="7"/>
      <c r="K17" s="7"/>
    </row>
    <row r="18" spans="2:11" ht="32.25" thickBot="1">
      <c r="B18" s="18" t="s">
        <v>7</v>
      </c>
      <c r="C18" s="22">
        <f>+C10+E10</f>
        <v>3844152606.1962996</v>
      </c>
      <c r="D18" s="23">
        <f t="shared" si="2"/>
        <v>0.11828791225793248</v>
      </c>
      <c r="E18" s="24">
        <f>+G10</f>
        <v>11762978461.434799</v>
      </c>
      <c r="F18" s="23">
        <f t="shared" si="3"/>
        <v>0.36195705703653774</v>
      </c>
      <c r="G18" s="24">
        <f>+I10</f>
        <v>16891139743.117001</v>
      </c>
      <c r="H18" s="25">
        <f t="shared" si="4"/>
        <v>0.51975503070552975</v>
      </c>
      <c r="I18" s="26">
        <f t="shared" si="5"/>
        <v>32498270810.7481</v>
      </c>
      <c r="J18" s="7"/>
      <c r="K18" s="7"/>
    </row>
    <row r="19" spans="2:11" ht="16.5" thickBot="1">
      <c r="B19" s="9" t="s">
        <v>10</v>
      </c>
      <c r="C19" s="10">
        <f>SUM(C16:C18)</f>
        <v>134678999639.381</v>
      </c>
      <c r="D19" s="12">
        <f t="shared" si="2"/>
        <v>0.2528675253843703</v>
      </c>
      <c r="E19" s="27">
        <f t="shared" ref="E19:G19" si="6">SUM(E16:E18)</f>
        <v>151883418446.87518</v>
      </c>
      <c r="F19" s="12">
        <f>+H11</f>
        <v>0.2851698057783158</v>
      </c>
      <c r="G19" s="27">
        <f t="shared" si="6"/>
        <v>246044524757.285</v>
      </c>
      <c r="H19" s="28">
        <f t="shared" si="4"/>
        <v>0.46196266883731396</v>
      </c>
      <c r="I19" s="29">
        <f t="shared" si="5"/>
        <v>532606942843.54114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14:B15"/>
    <mergeCell ref="C14:H14"/>
    <mergeCell ref="I14:I15"/>
    <mergeCell ref="C15:D15"/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B2:M20"/>
  <sheetViews>
    <sheetView showGridLines="0" tabSelected="1" zoomScale="90" zoomScaleNormal="90" workbookViewId="0">
      <selection activeCell="L27" sqref="L27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25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70094152086.71962</v>
      </c>
      <c r="D8" s="6">
        <f>+C8/$K$8</f>
        <v>0.14874429729963506</v>
      </c>
      <c r="E8" s="13">
        <v>47345147358.924408</v>
      </c>
      <c r="F8" s="6">
        <f>+E8/$K$8</f>
        <v>0.10046944666280024</v>
      </c>
      <c r="G8" s="13">
        <v>133700939874.72101</v>
      </c>
      <c r="H8" s="6">
        <f>+G8/$K$8</f>
        <v>0.28372199046450941</v>
      </c>
      <c r="I8" s="13">
        <v>220099017304.84738</v>
      </c>
      <c r="J8" s="6">
        <f>+I8/$K$8</f>
        <v>0.46706426557305536</v>
      </c>
      <c r="K8" s="20">
        <f>+C8+E8+G8+I8</f>
        <v>471239256625.2124</v>
      </c>
    </row>
    <row r="9" spans="2:13" ht="41.25" customHeight="1">
      <c r="B9" s="16" t="s">
        <v>6</v>
      </c>
      <c r="C9" s="14">
        <v>11627455230.005997</v>
      </c>
      <c r="D9" s="6">
        <f>+C9/$K$9</f>
        <v>0.33047735268885314</v>
      </c>
      <c r="E9" s="13">
        <v>5352508505.8766003</v>
      </c>
      <c r="F9" s="6">
        <f>+E9/$K$9</f>
        <v>0.15212983462639876</v>
      </c>
      <c r="G9" s="13">
        <v>6796219006.1695004</v>
      </c>
      <c r="H9" s="6">
        <f>+G9/$K$9</f>
        <v>0.1931632004616548</v>
      </c>
      <c r="I9" s="13">
        <v>11407635862.768702</v>
      </c>
      <c r="J9" s="6">
        <f>+I9/$K$9</f>
        <v>0.32422961222309321</v>
      </c>
      <c r="K9" s="21">
        <f t="shared" ref="K9:K10" si="0">+C9+E9+G9+I9</f>
        <v>35183818604.820801</v>
      </c>
    </row>
    <row r="10" spans="2:13" ht="34.5" customHeight="1" thickBot="1">
      <c r="B10" s="18" t="s">
        <v>7</v>
      </c>
      <c r="C10" s="22">
        <v>2068529326.7453005</v>
      </c>
      <c r="D10" s="23">
        <f>+C10/$K$10</f>
        <v>6.2791302093802626E-2</v>
      </c>
      <c r="E10" s="24">
        <v>2221201029.2360997</v>
      </c>
      <c r="F10" s="23">
        <f>+E10/$K$10</f>
        <v>6.7425732395720861E-2</v>
      </c>
      <c r="G10" s="24">
        <v>11755359491.230703</v>
      </c>
      <c r="H10" s="23">
        <f>+G10/$K$10</f>
        <v>0.35684015667137026</v>
      </c>
      <c r="I10" s="24">
        <v>16897837879.548</v>
      </c>
      <c r="J10" s="23">
        <f>+I10/$K$10</f>
        <v>0.51294280883910626</v>
      </c>
      <c r="K10" s="26">
        <f t="shared" si="0"/>
        <v>32942927726.760105</v>
      </c>
    </row>
    <row r="11" spans="2:13" ht="16.5" thickBot="1">
      <c r="B11" s="9" t="s">
        <v>10</v>
      </c>
      <c r="C11" s="11">
        <f t="shared" ref="C11:G11" si="1">SUM(C8:C10)</f>
        <v>83790136643.470917</v>
      </c>
      <c r="D11" s="12">
        <f>+C11/$K$11</f>
        <v>0.15534931045734271</v>
      </c>
      <c r="E11" s="11">
        <f t="shared" si="1"/>
        <v>54918856894.037109</v>
      </c>
      <c r="F11" s="12">
        <f>+E11/$K$11</f>
        <v>0.10182113183436306</v>
      </c>
      <c r="G11" s="11">
        <f t="shared" si="1"/>
        <v>152252518372.12122</v>
      </c>
      <c r="H11" s="12">
        <f>+G11/$K$11</f>
        <v>0.28228052479666133</v>
      </c>
      <c r="I11" s="10">
        <f>SUM(I8:I10)</f>
        <v>248404491047.16409</v>
      </c>
      <c r="J11" s="30">
        <f>+I11/$K$11</f>
        <v>0.46054903291163291</v>
      </c>
      <c r="K11" s="29">
        <f>+C11+E11+G11+I11</f>
        <v>539366002956.79333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117439299445.64403</v>
      </c>
      <c r="D16" s="6">
        <f>+D8+F8</f>
        <v>0.24921374396243529</v>
      </c>
      <c r="E16" s="13">
        <f>+G8</f>
        <v>133700939874.72101</v>
      </c>
      <c r="F16" s="6">
        <f>+H8</f>
        <v>0.28372199046450941</v>
      </c>
      <c r="G16" s="13">
        <f>+I8</f>
        <v>220099017304.84738</v>
      </c>
      <c r="H16" s="19">
        <f>+J8</f>
        <v>0.46706426557305536</v>
      </c>
      <c r="I16" s="20">
        <f>+C16+E16+G16</f>
        <v>471239256625.2124</v>
      </c>
      <c r="J16" s="7"/>
      <c r="K16" s="7"/>
    </row>
    <row r="17" spans="2:11" ht="31.5">
      <c r="B17" s="16" t="s">
        <v>6</v>
      </c>
      <c r="C17" s="14">
        <f>+C9+E9</f>
        <v>16979963735.882597</v>
      </c>
      <c r="D17" s="6">
        <f t="shared" ref="D17:D19" si="2">+D9+F9</f>
        <v>0.48260718731525187</v>
      </c>
      <c r="E17" s="13">
        <f>+G9</f>
        <v>6796219006.1695004</v>
      </c>
      <c r="F17" s="6">
        <f t="shared" ref="F17:F18" si="3">+H9</f>
        <v>0.1931632004616548</v>
      </c>
      <c r="G17" s="13">
        <f>+I9</f>
        <v>11407635862.768702</v>
      </c>
      <c r="H17" s="19">
        <f t="shared" ref="H17:H19" si="4">+J9</f>
        <v>0.32422961222309321</v>
      </c>
      <c r="I17" s="21">
        <f t="shared" ref="I17:I19" si="5">+C17+E17+G17</f>
        <v>35183818604.820801</v>
      </c>
      <c r="J17" s="7"/>
      <c r="K17" s="7"/>
    </row>
    <row r="18" spans="2:11" ht="32.25" thickBot="1">
      <c r="B18" s="18" t="s">
        <v>7</v>
      </c>
      <c r="C18" s="22">
        <f>+C10+E10</f>
        <v>4289730355.9814005</v>
      </c>
      <c r="D18" s="23">
        <f t="shared" si="2"/>
        <v>0.13021703448952349</v>
      </c>
      <c r="E18" s="24">
        <f>+G10</f>
        <v>11755359491.230703</v>
      </c>
      <c r="F18" s="23">
        <f t="shared" si="3"/>
        <v>0.35684015667137026</v>
      </c>
      <c r="G18" s="24">
        <f>+I10</f>
        <v>16897837879.548</v>
      </c>
      <c r="H18" s="25">
        <f t="shared" si="4"/>
        <v>0.51294280883910626</v>
      </c>
      <c r="I18" s="26">
        <f t="shared" si="5"/>
        <v>32942927726.760105</v>
      </c>
      <c r="J18" s="7"/>
      <c r="K18" s="7"/>
    </row>
    <row r="19" spans="2:11" ht="16.5" thickBot="1">
      <c r="B19" s="9" t="s">
        <v>10</v>
      </c>
      <c r="C19" s="10">
        <f>SUM(C16:C18)</f>
        <v>138708993537.50803</v>
      </c>
      <c r="D19" s="12">
        <f t="shared" si="2"/>
        <v>0.25717044229170577</v>
      </c>
      <c r="E19" s="27">
        <f t="shared" ref="E19:G19" si="6">SUM(E16:E18)</f>
        <v>152252518372.12122</v>
      </c>
      <c r="F19" s="12">
        <f>+H11</f>
        <v>0.28228052479666133</v>
      </c>
      <c r="G19" s="27">
        <f t="shared" si="6"/>
        <v>248404491047.16409</v>
      </c>
      <c r="H19" s="28">
        <f t="shared" si="4"/>
        <v>0.46054903291163291</v>
      </c>
      <c r="I19" s="29">
        <f t="shared" si="5"/>
        <v>539366002956.79333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N21" sqref="N21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15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75464367610.698364</v>
      </c>
      <c r="D8" s="6">
        <f>+C8/$K$8</f>
        <v>0.17899902805651446</v>
      </c>
      <c r="E8" s="13">
        <v>41215624851.183319</v>
      </c>
      <c r="F8" s="6">
        <f>+E8/$K$8</f>
        <v>9.7762123008340723E-2</v>
      </c>
      <c r="G8" s="13">
        <v>88421325827.303848</v>
      </c>
      <c r="H8" s="6">
        <f>+G8/$K$8</f>
        <v>0.20973251196120768</v>
      </c>
      <c r="I8" s="13">
        <v>216489616756.96667</v>
      </c>
      <c r="J8" s="6">
        <f>+I8/$K$8</f>
        <v>0.51350633697393711</v>
      </c>
      <c r="K8" s="20">
        <f>+C8+E8+G8+I8</f>
        <v>421590935046.15222</v>
      </c>
    </row>
    <row r="9" spans="2:13" ht="41.25" customHeight="1">
      <c r="B9" s="16" t="s">
        <v>6</v>
      </c>
      <c r="C9" s="14">
        <v>12898099784.805302</v>
      </c>
      <c r="D9" s="6">
        <f>+C9/$K$9</f>
        <v>0.38186854184711483</v>
      </c>
      <c r="E9" s="13">
        <v>5971072061.743</v>
      </c>
      <c r="F9" s="6">
        <f>+E9/$K$9</f>
        <v>0.17678298505396967</v>
      </c>
      <c r="G9" s="13">
        <v>5113981420.8325005</v>
      </c>
      <c r="H9" s="6">
        <f>+G9/$K$9</f>
        <v>0.15140746782771319</v>
      </c>
      <c r="I9" s="13">
        <v>9793129330.8574009</v>
      </c>
      <c r="J9" s="6">
        <f>+I9/$K$9</f>
        <v>0.28994100527120226</v>
      </c>
      <c r="K9" s="21">
        <f t="shared" ref="K9:K10" si="0">+C9+E9+G9+I9</f>
        <v>33776282598.238205</v>
      </c>
    </row>
    <row r="10" spans="2:13" ht="34.5" customHeight="1" thickBot="1">
      <c r="B10" s="18" t="s">
        <v>7</v>
      </c>
      <c r="C10" s="22">
        <v>3139731982.8939996</v>
      </c>
      <c r="D10" s="23">
        <f>+C10/$K$10</f>
        <v>0.10733660924320898</v>
      </c>
      <c r="E10" s="24">
        <v>2577169386.3073001</v>
      </c>
      <c r="F10" s="23">
        <f>+E10/$K$10</f>
        <v>8.8104534042632798E-2</v>
      </c>
      <c r="G10" s="24">
        <v>8351838502.4357004</v>
      </c>
      <c r="H10" s="23">
        <f>+G10/$K$10</f>
        <v>0.28552055738593074</v>
      </c>
      <c r="I10" s="24">
        <v>15182528684.646799</v>
      </c>
      <c r="J10" s="23">
        <f>+I10/$K$10</f>
        <v>0.51903829932822754</v>
      </c>
      <c r="K10" s="26">
        <f t="shared" si="0"/>
        <v>29251268556.283798</v>
      </c>
    </row>
    <row r="11" spans="2:13" ht="16.5" thickBot="1">
      <c r="B11" s="9" t="s">
        <v>10</v>
      </c>
      <c r="C11" s="11">
        <f>SUM(C8:C10)</f>
        <v>91502199378.397659</v>
      </c>
      <c r="D11" s="12">
        <f>+C11/$K$11</f>
        <v>0.18881285378888291</v>
      </c>
      <c r="E11" s="11">
        <f t="shared" ref="E11:G11" si="1">SUM(E8:E10)</f>
        <v>49763866299.233612</v>
      </c>
      <c r="F11" s="12">
        <f>+E11/$K$11</f>
        <v>0.10268668595243609</v>
      </c>
      <c r="G11" s="11">
        <f t="shared" si="1"/>
        <v>101887145750.57205</v>
      </c>
      <c r="H11" s="12">
        <f>+G11/$K$11</f>
        <v>0.21024197105923423</v>
      </c>
      <c r="I11" s="10">
        <f>SUM(I8:I10)</f>
        <v>241465274772.47086</v>
      </c>
      <c r="J11" s="30">
        <f>+I11/$K$11</f>
        <v>0.49825848919944676</v>
      </c>
      <c r="K11" s="29">
        <f>+C11+E11+G11+I11</f>
        <v>484618486200.67419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116679992461.88168</v>
      </c>
      <c r="D16" s="6">
        <f>+D8+F8</f>
        <v>0.27676115106485522</v>
      </c>
      <c r="E16" s="13">
        <f>+G8</f>
        <v>88421325827.303848</v>
      </c>
      <c r="F16" s="6">
        <f>+H8</f>
        <v>0.20973251196120768</v>
      </c>
      <c r="G16" s="13">
        <f>+I8</f>
        <v>216489616756.96667</v>
      </c>
      <c r="H16" s="19">
        <f>+J8</f>
        <v>0.51350633697393711</v>
      </c>
      <c r="I16" s="20">
        <f>+C16+E16+G16</f>
        <v>421590935046.15222</v>
      </c>
      <c r="J16" s="7"/>
      <c r="K16" s="7"/>
    </row>
    <row r="17" spans="2:11" ht="31.5">
      <c r="B17" s="16" t="s">
        <v>6</v>
      </c>
      <c r="C17" s="14">
        <f>+C9+E9</f>
        <v>18869171846.548302</v>
      </c>
      <c r="D17" s="6">
        <f t="shared" ref="D17:D19" si="2">+D9+F9</f>
        <v>0.55865152690108455</v>
      </c>
      <c r="E17" s="13">
        <f>+G9</f>
        <v>5113981420.8325005</v>
      </c>
      <c r="F17" s="6">
        <f t="shared" ref="F17:F18" si="3">+H9</f>
        <v>0.15140746782771319</v>
      </c>
      <c r="G17" s="13">
        <f>+I9</f>
        <v>9793129330.8574009</v>
      </c>
      <c r="H17" s="19">
        <f t="shared" ref="H17:H19" si="4">+J9</f>
        <v>0.28994100527120226</v>
      </c>
      <c r="I17" s="21">
        <f t="shared" ref="I17:I19" si="5">+C17+E17+G17</f>
        <v>33776282598.238205</v>
      </c>
      <c r="J17" s="7"/>
      <c r="K17" s="7"/>
    </row>
    <row r="18" spans="2:11" ht="32.25" thickBot="1">
      <c r="B18" s="18" t="s">
        <v>7</v>
      </c>
      <c r="C18" s="22">
        <f>+C10+E10</f>
        <v>5716901369.2012997</v>
      </c>
      <c r="D18" s="23">
        <f t="shared" si="2"/>
        <v>0.19544114328584178</v>
      </c>
      <c r="E18" s="24">
        <f>+G10</f>
        <v>8351838502.4357004</v>
      </c>
      <c r="F18" s="23">
        <f t="shared" si="3"/>
        <v>0.28552055738593074</v>
      </c>
      <c r="G18" s="24">
        <f>+I10</f>
        <v>15182528684.646799</v>
      </c>
      <c r="H18" s="25">
        <f t="shared" si="4"/>
        <v>0.51903829932822754</v>
      </c>
      <c r="I18" s="26">
        <f t="shared" si="5"/>
        <v>29251268556.283798</v>
      </c>
      <c r="J18" s="7"/>
      <c r="K18" s="7"/>
    </row>
    <row r="19" spans="2:11" ht="16.5" thickBot="1">
      <c r="B19" s="9" t="s">
        <v>10</v>
      </c>
      <c r="C19" s="10">
        <f>SUM(C16:C18)</f>
        <v>141266065677.63129</v>
      </c>
      <c r="D19" s="12">
        <f t="shared" si="2"/>
        <v>0.29149953974131898</v>
      </c>
      <c r="E19" s="27">
        <f t="shared" ref="E19:G19" si="6">SUM(E16:E18)</f>
        <v>101887145750.57205</v>
      </c>
      <c r="F19" s="12">
        <f>+H11</f>
        <v>0.21024197105923423</v>
      </c>
      <c r="G19" s="27">
        <f t="shared" si="6"/>
        <v>241465274772.47086</v>
      </c>
      <c r="H19" s="28">
        <f t="shared" si="4"/>
        <v>0.49825848919944676</v>
      </c>
      <c r="I19" s="29">
        <f t="shared" si="5"/>
        <v>484618486200.67419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14:B15"/>
    <mergeCell ref="C14:H14"/>
    <mergeCell ref="I14:I15"/>
    <mergeCell ref="C15:D15"/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E33" sqref="E33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16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78751882295.066589</v>
      </c>
      <c r="D8" s="6">
        <f>+C8/$K$8</f>
        <v>0.18505845861029815</v>
      </c>
      <c r="E8" s="13">
        <v>37079760246.702408</v>
      </c>
      <c r="F8" s="6">
        <f>+E8/$K$8</f>
        <v>8.7133450997196313E-2</v>
      </c>
      <c r="G8" s="13">
        <v>89598126617.740295</v>
      </c>
      <c r="H8" s="6">
        <f>+G8/$K$8</f>
        <v>0.21054596694113628</v>
      </c>
      <c r="I8" s="13">
        <v>220121610044.96552</v>
      </c>
      <c r="J8" s="6">
        <f>+I8/$K$8</f>
        <v>0.51726212345136935</v>
      </c>
      <c r="K8" s="20">
        <f>+C8+E8+G8+I8</f>
        <v>425551379204.47479</v>
      </c>
    </row>
    <row r="9" spans="2:13" ht="41.25" customHeight="1">
      <c r="B9" s="16" t="s">
        <v>6</v>
      </c>
      <c r="C9" s="14">
        <v>12867469203.802</v>
      </c>
      <c r="D9" s="6">
        <f>+C9/$K$9</f>
        <v>0.37972940178679654</v>
      </c>
      <c r="E9" s="13">
        <v>5614091688.3167992</v>
      </c>
      <c r="F9" s="6">
        <f>+E9/$K$9</f>
        <v>0.16567637696392257</v>
      </c>
      <c r="G9" s="13">
        <v>5092613595.1755009</v>
      </c>
      <c r="H9" s="6">
        <f>+G9/$K$9</f>
        <v>0.15028713754029491</v>
      </c>
      <c r="I9" s="13">
        <v>10311716737.495796</v>
      </c>
      <c r="J9" s="6">
        <f>+I9/$K$9</f>
        <v>0.30430708370898613</v>
      </c>
      <c r="K9" s="21">
        <f t="shared" ref="K9:K10" si="0">+C9+E9+G9+I9</f>
        <v>33885891224.790092</v>
      </c>
    </row>
    <row r="10" spans="2:13" ht="34.5" customHeight="1" thickBot="1">
      <c r="B10" s="18" t="s">
        <v>7</v>
      </c>
      <c r="C10" s="22">
        <v>2176061549.0774999</v>
      </c>
      <c r="D10" s="23">
        <f>+C10/$K$10</f>
        <v>7.3591969314978856E-2</v>
      </c>
      <c r="E10" s="24">
        <v>2529949372.3042002</v>
      </c>
      <c r="F10" s="23">
        <f>+E10/$K$10</f>
        <v>8.5560059941314562E-2</v>
      </c>
      <c r="G10" s="24">
        <v>8350099447.5782013</v>
      </c>
      <c r="H10" s="23">
        <f>+G10/$K$10</f>
        <v>0.28239103006240912</v>
      </c>
      <c r="I10" s="24">
        <v>16513169667.069599</v>
      </c>
      <c r="J10" s="23">
        <f>+I10/$K$10</f>
        <v>0.55845694068129736</v>
      </c>
      <c r="K10" s="26">
        <f t="shared" si="0"/>
        <v>29569280036.029503</v>
      </c>
    </row>
    <row r="11" spans="2:13" ht="16.5" thickBot="1">
      <c r="B11" s="9" t="s">
        <v>10</v>
      </c>
      <c r="C11" s="11">
        <f>SUM(C8:C10)</f>
        <v>93795413047.946091</v>
      </c>
      <c r="D11" s="12">
        <f>+C11/$K$11</f>
        <v>0.19180809123865283</v>
      </c>
      <c r="E11" s="11">
        <f t="shared" ref="E11:G11" si="1">SUM(E8:E10)</f>
        <v>45223801307.32341</v>
      </c>
      <c r="F11" s="12">
        <f>+E11/$K$11</f>
        <v>9.248097242111078E-2</v>
      </c>
      <c r="G11" s="11">
        <f t="shared" si="1"/>
        <v>103040839660.494</v>
      </c>
      <c r="H11" s="12">
        <f>+G11/$K$11</f>
        <v>0.21071464086206954</v>
      </c>
      <c r="I11" s="10">
        <f>SUM(I8:I10)</f>
        <v>246946496449.53091</v>
      </c>
      <c r="J11" s="30">
        <f>+I11/$K$11</f>
        <v>0.50499629547816682</v>
      </c>
      <c r="K11" s="29">
        <f>+C11+E11+G11+I11</f>
        <v>489006550465.29443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115831642541.769</v>
      </c>
      <c r="D16" s="6">
        <f>+D8+F8</f>
        <v>0.27219190960749445</v>
      </c>
      <c r="E16" s="13">
        <f>+G8</f>
        <v>89598126617.740295</v>
      </c>
      <c r="F16" s="6">
        <f>+H8</f>
        <v>0.21054596694113628</v>
      </c>
      <c r="G16" s="13">
        <f>+I8</f>
        <v>220121610044.96552</v>
      </c>
      <c r="H16" s="19">
        <f>+J8</f>
        <v>0.51726212345136935</v>
      </c>
      <c r="I16" s="20">
        <f>+C16+E16+G16</f>
        <v>425551379204.47479</v>
      </c>
      <c r="J16" s="7"/>
      <c r="K16" s="7"/>
    </row>
    <row r="17" spans="2:11" ht="31.5">
      <c r="B17" s="16" t="s">
        <v>6</v>
      </c>
      <c r="C17" s="14">
        <f>+C9+E9</f>
        <v>18481560892.118797</v>
      </c>
      <c r="D17" s="6">
        <f t="shared" ref="D17:D19" si="2">+D9+F9</f>
        <v>0.54540577875071916</v>
      </c>
      <c r="E17" s="13">
        <f>+G9</f>
        <v>5092613595.1755009</v>
      </c>
      <c r="F17" s="6">
        <f t="shared" ref="F17:F18" si="3">+H9</f>
        <v>0.15028713754029491</v>
      </c>
      <c r="G17" s="13">
        <f>+I9</f>
        <v>10311716737.495796</v>
      </c>
      <c r="H17" s="19">
        <f t="shared" ref="H17:H19" si="4">+J9</f>
        <v>0.30430708370898613</v>
      </c>
      <c r="I17" s="21">
        <f t="shared" ref="I17:I19" si="5">+C17+E17+G17</f>
        <v>33885891224.790092</v>
      </c>
      <c r="J17" s="7"/>
      <c r="K17" s="7"/>
    </row>
    <row r="18" spans="2:11" ht="32.25" thickBot="1">
      <c r="B18" s="18" t="s">
        <v>7</v>
      </c>
      <c r="C18" s="22">
        <f>+C10+E10</f>
        <v>4706010921.3817005</v>
      </c>
      <c r="D18" s="23">
        <f t="shared" si="2"/>
        <v>0.1591520292562934</v>
      </c>
      <c r="E18" s="24">
        <f>+G10</f>
        <v>8350099447.5782013</v>
      </c>
      <c r="F18" s="23">
        <f t="shared" si="3"/>
        <v>0.28239103006240912</v>
      </c>
      <c r="G18" s="24">
        <f>+I10</f>
        <v>16513169667.069599</v>
      </c>
      <c r="H18" s="25">
        <f t="shared" si="4"/>
        <v>0.55845694068129736</v>
      </c>
      <c r="I18" s="26">
        <f t="shared" si="5"/>
        <v>29569280036.029503</v>
      </c>
      <c r="J18" s="7"/>
      <c r="K18" s="7"/>
    </row>
    <row r="19" spans="2:11" ht="16.5" thickBot="1">
      <c r="B19" s="9" t="s">
        <v>10</v>
      </c>
      <c r="C19" s="10">
        <f>SUM(C16:C18)</f>
        <v>139019214355.2695</v>
      </c>
      <c r="D19" s="12">
        <f t="shared" si="2"/>
        <v>0.28428906365976359</v>
      </c>
      <c r="E19" s="27">
        <f t="shared" ref="E19:G19" si="6">SUM(E16:E18)</f>
        <v>103040839660.494</v>
      </c>
      <c r="F19" s="12">
        <f>+H11</f>
        <v>0.21071464086206954</v>
      </c>
      <c r="G19" s="27">
        <f t="shared" si="6"/>
        <v>246946496449.53091</v>
      </c>
      <c r="H19" s="28">
        <f t="shared" si="4"/>
        <v>0.50499629547816682</v>
      </c>
      <c r="I19" s="29">
        <f t="shared" si="5"/>
        <v>489006550465.29443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K29" sqref="K29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17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84406799108.326843</v>
      </c>
      <c r="D8" s="6">
        <f>+C8/$K$8</f>
        <v>0.19577009452562008</v>
      </c>
      <c r="E8" s="13">
        <v>31283691993.698986</v>
      </c>
      <c r="F8" s="6">
        <f>+E8/$K$8</f>
        <v>7.255827022722218E-2</v>
      </c>
      <c r="G8" s="13">
        <v>94935517816.801483</v>
      </c>
      <c r="H8" s="6">
        <f>+G8/$K$8</f>
        <v>0.2201900260781294</v>
      </c>
      <c r="I8" s="13">
        <v>220526661834.3692</v>
      </c>
      <c r="J8" s="6">
        <f>+I8/$K$8</f>
        <v>0.5114816091690283</v>
      </c>
      <c r="K8" s="20">
        <f>+C8+E8+G8+I8</f>
        <v>431152670753.19653</v>
      </c>
    </row>
    <row r="9" spans="2:13" ht="41.25" customHeight="1">
      <c r="B9" s="16" t="s">
        <v>6</v>
      </c>
      <c r="C9" s="14">
        <v>13506077626.615799</v>
      </c>
      <c r="D9" s="6">
        <f>+C9/$K$9</f>
        <v>0.39639289089302787</v>
      </c>
      <c r="E9" s="13">
        <v>4870137277.2803993</v>
      </c>
      <c r="F9" s="6">
        <f>+E9/$K$9</f>
        <v>0.14293474743420359</v>
      </c>
      <c r="G9" s="13">
        <v>5290929150.8825006</v>
      </c>
      <c r="H9" s="6">
        <f>+G9/$K$9</f>
        <v>0.15528466218019377</v>
      </c>
      <c r="I9" s="13">
        <v>10405307638.7624</v>
      </c>
      <c r="J9" s="6">
        <f>+I9/$K$9</f>
        <v>0.30538769949257477</v>
      </c>
      <c r="K9" s="21">
        <f t="shared" ref="K9:K10" si="0">+C9+E9+G9+I9</f>
        <v>34072451693.5411</v>
      </c>
    </row>
    <row r="10" spans="2:13" ht="34.5" customHeight="1" thickBot="1">
      <c r="B10" s="18" t="s">
        <v>7</v>
      </c>
      <c r="C10" s="22">
        <v>2739988825.4917998</v>
      </c>
      <c r="D10" s="23">
        <f>+C10/$K$10</f>
        <v>9.1456443710181592E-2</v>
      </c>
      <c r="E10" s="24">
        <v>1901120939.1896002</v>
      </c>
      <c r="F10" s="23">
        <f>+E10/$K$10</f>
        <v>6.3456375640522325E-2</v>
      </c>
      <c r="G10" s="24">
        <v>8712340928.1167011</v>
      </c>
      <c r="H10" s="23">
        <f>+G10/$K$10</f>
        <v>0.2908040026525287</v>
      </c>
      <c r="I10" s="24">
        <v>16606043841.831001</v>
      </c>
      <c r="J10" s="23">
        <f>+I10/$K$10</f>
        <v>0.5542831779967673</v>
      </c>
      <c r="K10" s="26">
        <f t="shared" si="0"/>
        <v>29959494534.629105</v>
      </c>
    </row>
    <row r="11" spans="2:13" ht="16.5" thickBot="1">
      <c r="B11" s="9" t="s">
        <v>10</v>
      </c>
      <c r="C11" s="11">
        <f>SUM(C8:C10)</f>
        <v>100652865560.43445</v>
      </c>
      <c r="D11" s="12">
        <f>+C11/$K$11</f>
        <v>0.20326331252778379</v>
      </c>
      <c r="E11" s="11">
        <f t="shared" ref="E11:G11" si="1">SUM(E8:E10)</f>
        <v>38054950210.168983</v>
      </c>
      <c r="F11" s="12">
        <f>+E11/$K$11</f>
        <v>7.6850025031373198E-2</v>
      </c>
      <c r="G11" s="11">
        <f t="shared" si="1"/>
        <v>108938787895.80069</v>
      </c>
      <c r="H11" s="12">
        <f>+G11/$K$11</f>
        <v>0.21999630877043166</v>
      </c>
      <c r="I11" s="10">
        <f>SUM(I8:I10)</f>
        <v>247538013314.96259</v>
      </c>
      <c r="J11" s="30">
        <f>+I11/$K$11</f>
        <v>0.49989035367041135</v>
      </c>
      <c r="K11" s="29">
        <f>+C11+E11+G11+I11</f>
        <v>495184616981.3667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115690491102.02583</v>
      </c>
      <c r="D16" s="6">
        <f>+D8+F8</f>
        <v>0.26832836475284227</v>
      </c>
      <c r="E16" s="13">
        <f>+G8</f>
        <v>94935517816.801483</v>
      </c>
      <c r="F16" s="6">
        <f>+H8</f>
        <v>0.2201900260781294</v>
      </c>
      <c r="G16" s="13">
        <f>+I8</f>
        <v>220526661834.3692</v>
      </c>
      <c r="H16" s="19">
        <f>+J8</f>
        <v>0.5114816091690283</v>
      </c>
      <c r="I16" s="20">
        <f>+C16+E16+G16</f>
        <v>431152670753.19653</v>
      </c>
      <c r="J16" s="7"/>
      <c r="K16" s="7"/>
    </row>
    <row r="17" spans="2:11" ht="31.5">
      <c r="B17" s="16" t="s">
        <v>6</v>
      </c>
      <c r="C17" s="14">
        <f>+C9+E9</f>
        <v>18376214903.896198</v>
      </c>
      <c r="D17" s="6">
        <f t="shared" ref="D17:D19" si="2">+D9+F9</f>
        <v>0.53932763832723141</v>
      </c>
      <c r="E17" s="13">
        <f>+G9</f>
        <v>5290929150.8825006</v>
      </c>
      <c r="F17" s="6">
        <f t="shared" ref="F17:F18" si="3">+H9</f>
        <v>0.15528466218019377</v>
      </c>
      <c r="G17" s="13">
        <f>+I9</f>
        <v>10405307638.7624</v>
      </c>
      <c r="H17" s="19">
        <f t="shared" ref="H17:H19" si="4">+J9</f>
        <v>0.30538769949257477</v>
      </c>
      <c r="I17" s="21">
        <f t="shared" ref="I17:I19" si="5">+C17+E17+G17</f>
        <v>34072451693.5411</v>
      </c>
      <c r="J17" s="7"/>
      <c r="K17" s="7"/>
    </row>
    <row r="18" spans="2:11" ht="32.25" thickBot="1">
      <c r="B18" s="18" t="s">
        <v>7</v>
      </c>
      <c r="C18" s="22">
        <f>+C10+E10</f>
        <v>4641109764.6814003</v>
      </c>
      <c r="D18" s="23">
        <f t="shared" si="2"/>
        <v>0.15491281935070392</v>
      </c>
      <c r="E18" s="24">
        <f>+G10</f>
        <v>8712340928.1167011</v>
      </c>
      <c r="F18" s="23">
        <f t="shared" si="3"/>
        <v>0.2908040026525287</v>
      </c>
      <c r="G18" s="24">
        <f>+I10</f>
        <v>16606043841.831001</v>
      </c>
      <c r="H18" s="25">
        <f t="shared" si="4"/>
        <v>0.5542831779967673</v>
      </c>
      <c r="I18" s="26">
        <f t="shared" si="5"/>
        <v>29959494534.629105</v>
      </c>
      <c r="J18" s="7"/>
      <c r="K18" s="7"/>
    </row>
    <row r="19" spans="2:11" ht="16.5" thickBot="1">
      <c r="B19" s="9" t="s">
        <v>10</v>
      </c>
      <c r="C19" s="10">
        <f>SUM(C16:C18)</f>
        <v>138707815770.60342</v>
      </c>
      <c r="D19" s="12">
        <f t="shared" si="2"/>
        <v>0.28011333755915702</v>
      </c>
      <c r="E19" s="27">
        <f t="shared" ref="E19:G19" si="6">SUM(E16:E18)</f>
        <v>108938787895.80069</v>
      </c>
      <c r="F19" s="12">
        <f>+H11</f>
        <v>0.21999630877043166</v>
      </c>
      <c r="G19" s="27">
        <f t="shared" si="6"/>
        <v>247538013314.96259</v>
      </c>
      <c r="H19" s="28">
        <f t="shared" si="4"/>
        <v>0.49989035367041135</v>
      </c>
      <c r="I19" s="29">
        <f t="shared" si="5"/>
        <v>495184616981.3667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14:B15"/>
    <mergeCell ref="C14:H14"/>
    <mergeCell ref="I14:I15"/>
    <mergeCell ref="C15:D15"/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I23" sqref="I23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18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81021194974.602921</v>
      </c>
      <c r="D8" s="6">
        <f>+C8/$K$8</f>
        <v>0.18595674015193098</v>
      </c>
      <c r="E8" s="13">
        <v>35165332142.513901</v>
      </c>
      <c r="F8" s="6">
        <f>+E8/$K$8</f>
        <v>8.0710122007353821E-2</v>
      </c>
      <c r="G8" s="13">
        <v>91519340920.593719</v>
      </c>
      <c r="H8" s="6">
        <f>+G8/$K$8</f>
        <v>0.21005168220218831</v>
      </c>
      <c r="I8" s="13">
        <v>227993289241.59387</v>
      </c>
      <c r="J8" s="6">
        <f>+I8/$K$8</f>
        <v>0.52328145563852679</v>
      </c>
      <c r="K8" s="20">
        <f>+C8+E8+G8+I8</f>
        <v>435699157279.30444</v>
      </c>
    </row>
    <row r="9" spans="2:13" ht="41.25" customHeight="1">
      <c r="B9" s="16" t="s">
        <v>6</v>
      </c>
      <c r="C9" s="14">
        <v>14947336422.300604</v>
      </c>
      <c r="D9" s="6">
        <f>+C9/$K$9</f>
        <v>0.43659408519873283</v>
      </c>
      <c r="E9" s="13">
        <v>3595220128.7453995</v>
      </c>
      <c r="F9" s="6">
        <f>+E9/$K$9</f>
        <v>0.10501214389313095</v>
      </c>
      <c r="G9" s="13">
        <v>5148339884.9875002</v>
      </c>
      <c r="H9" s="6">
        <f>+G9/$K$9</f>
        <v>0.15037694200986673</v>
      </c>
      <c r="I9" s="13">
        <v>10545335636.365601</v>
      </c>
      <c r="J9" s="6">
        <f>+I9/$K$9</f>
        <v>0.30801682889826948</v>
      </c>
      <c r="K9" s="21">
        <f t="shared" ref="K9:K10" si="0">+C9+E9+G9+I9</f>
        <v>34236232072.399105</v>
      </c>
    </row>
    <row r="10" spans="2:13" ht="34.5" customHeight="1" thickBot="1">
      <c r="B10" s="18" t="s">
        <v>7</v>
      </c>
      <c r="C10" s="22">
        <v>2943625655.9294991</v>
      </c>
      <c r="D10" s="23">
        <f>+C10/$K$10</f>
        <v>9.7041855695204807E-2</v>
      </c>
      <c r="E10" s="24">
        <v>2005060273.0150003</v>
      </c>
      <c r="F10" s="23">
        <f>+E10/$K$10</f>
        <v>6.610037838274968E-2</v>
      </c>
      <c r="G10" s="24">
        <v>8638470014.3017998</v>
      </c>
      <c r="H10" s="23">
        <f>+G10/$K$10</f>
        <v>0.28478252962179862</v>
      </c>
      <c r="I10" s="24">
        <v>16746411308.1367</v>
      </c>
      <c r="J10" s="23">
        <f>+I10/$K$10</f>
        <v>0.55207523630024691</v>
      </c>
      <c r="K10" s="26">
        <f t="shared" si="0"/>
        <v>30333567251.382999</v>
      </c>
    </row>
    <row r="11" spans="2:13" ht="16.5" thickBot="1">
      <c r="B11" s="9" t="s">
        <v>10</v>
      </c>
      <c r="C11" s="11">
        <f>SUM(C8:C10)</f>
        <v>98912157052.833023</v>
      </c>
      <c r="D11" s="12">
        <f>+C11/$K$11</f>
        <v>0.19771795900441999</v>
      </c>
      <c r="E11" s="11">
        <f t="shared" ref="E11:G11" si="1">SUM(E8:E10)</f>
        <v>40765612544.2743</v>
      </c>
      <c r="F11" s="12">
        <f>+E11/$K$11</f>
        <v>8.148739194428517E-2</v>
      </c>
      <c r="G11" s="11">
        <f t="shared" si="1"/>
        <v>105306150819.88303</v>
      </c>
      <c r="H11" s="12">
        <f>+G11/$K$11</f>
        <v>0.21049907140936777</v>
      </c>
      <c r="I11" s="10">
        <f>SUM(I8:I10)</f>
        <v>255285036186.09616</v>
      </c>
      <c r="J11" s="30">
        <f>+I11/$K$11</f>
        <v>0.51029557764192701</v>
      </c>
      <c r="K11" s="29">
        <f>+C11+E11+G11+I11</f>
        <v>500268956603.08655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116186527117.11682</v>
      </c>
      <c r="D16" s="6">
        <f>+D8+F8</f>
        <v>0.26666686215928481</v>
      </c>
      <c r="E16" s="13">
        <f>+G8</f>
        <v>91519340920.593719</v>
      </c>
      <c r="F16" s="6">
        <f>+H8</f>
        <v>0.21005168220218831</v>
      </c>
      <c r="G16" s="13">
        <f>+I8</f>
        <v>227993289241.59387</v>
      </c>
      <c r="H16" s="19">
        <f>+J8</f>
        <v>0.52328145563852679</v>
      </c>
      <c r="I16" s="20">
        <f>+C16+E16+G16</f>
        <v>435699157279.30444</v>
      </c>
      <c r="J16" s="7"/>
      <c r="K16" s="7"/>
    </row>
    <row r="17" spans="2:11" ht="31.5">
      <c r="B17" s="16" t="s">
        <v>6</v>
      </c>
      <c r="C17" s="14">
        <f>+C9+E9</f>
        <v>18542556551.046005</v>
      </c>
      <c r="D17" s="6">
        <f t="shared" ref="D17:D19" si="2">+D9+F9</f>
        <v>0.54160622909186373</v>
      </c>
      <c r="E17" s="13">
        <f>+G9</f>
        <v>5148339884.9875002</v>
      </c>
      <c r="F17" s="6">
        <f t="shared" ref="F17:F18" si="3">+H9</f>
        <v>0.15037694200986673</v>
      </c>
      <c r="G17" s="13">
        <f>+I9</f>
        <v>10545335636.365601</v>
      </c>
      <c r="H17" s="19">
        <f t="shared" ref="H17:H19" si="4">+J9</f>
        <v>0.30801682889826948</v>
      </c>
      <c r="I17" s="21">
        <f t="shared" ref="I17:I19" si="5">+C17+E17+G17</f>
        <v>34236232072.399105</v>
      </c>
      <c r="J17" s="7"/>
      <c r="K17" s="7"/>
    </row>
    <row r="18" spans="2:11" ht="32.25" thickBot="1">
      <c r="B18" s="18" t="s">
        <v>7</v>
      </c>
      <c r="C18" s="22">
        <f>+C10+E10</f>
        <v>4948685928.9445</v>
      </c>
      <c r="D18" s="23">
        <f t="shared" si="2"/>
        <v>0.16314223407795447</v>
      </c>
      <c r="E18" s="24">
        <f>+G10</f>
        <v>8638470014.3017998</v>
      </c>
      <c r="F18" s="23">
        <f t="shared" si="3"/>
        <v>0.28478252962179862</v>
      </c>
      <c r="G18" s="24">
        <f>+I10</f>
        <v>16746411308.1367</v>
      </c>
      <c r="H18" s="25">
        <f t="shared" si="4"/>
        <v>0.55207523630024691</v>
      </c>
      <c r="I18" s="26">
        <f t="shared" si="5"/>
        <v>30333567251.382999</v>
      </c>
      <c r="J18" s="7"/>
      <c r="K18" s="7"/>
    </row>
    <row r="19" spans="2:11" ht="16.5" thickBot="1">
      <c r="B19" s="9" t="s">
        <v>10</v>
      </c>
      <c r="C19" s="10">
        <f>SUM(C16:C18)</f>
        <v>139677769597.10733</v>
      </c>
      <c r="D19" s="12">
        <f t="shared" si="2"/>
        <v>0.27920535094870513</v>
      </c>
      <c r="E19" s="27">
        <f t="shared" ref="E19:G19" si="6">SUM(E16:E18)</f>
        <v>105306150819.88303</v>
      </c>
      <c r="F19" s="12">
        <f>+H11</f>
        <v>0.21049907140936777</v>
      </c>
      <c r="G19" s="27">
        <f t="shared" si="6"/>
        <v>255285036186.09616</v>
      </c>
      <c r="H19" s="28">
        <f t="shared" si="4"/>
        <v>0.51029557764192701</v>
      </c>
      <c r="I19" s="29">
        <f t="shared" si="5"/>
        <v>500268956603.08655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K27" sqref="K27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19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77640122115.512146</v>
      </c>
      <c r="D8" s="6">
        <f>+C8/$K$8</f>
        <v>0.176839550815482</v>
      </c>
      <c r="E8" s="13">
        <v>37272008002.315491</v>
      </c>
      <c r="F8" s="6">
        <f>+E8/$K$8</f>
        <v>8.4893801986996573E-2</v>
      </c>
      <c r="G8" s="13">
        <v>104896651554.33138</v>
      </c>
      <c r="H8" s="6">
        <f>+G8/$K$8</f>
        <v>0.23892127211389214</v>
      </c>
      <c r="I8" s="13">
        <v>219233965029.47354</v>
      </c>
      <c r="J8" s="6">
        <f>+I8/$K$8</f>
        <v>0.49934537508362925</v>
      </c>
      <c r="K8" s="20">
        <f>+C8+E8+G8+I8</f>
        <v>439042746701.63257</v>
      </c>
    </row>
    <row r="9" spans="2:13" ht="41.25" customHeight="1">
      <c r="B9" s="16" t="s">
        <v>6</v>
      </c>
      <c r="C9" s="14">
        <v>13204746802.610897</v>
      </c>
      <c r="D9" s="6">
        <f>+C9/$K$9</f>
        <v>0.38479235237347609</v>
      </c>
      <c r="E9" s="13">
        <v>3742105044.6402998</v>
      </c>
      <c r="F9" s="6">
        <f>+E9/$K$9</f>
        <v>0.10904665000248873</v>
      </c>
      <c r="G9" s="13">
        <v>5537721497.5495005</v>
      </c>
      <c r="H9" s="6">
        <f>+G9/$K$9</f>
        <v>0.16137173348980202</v>
      </c>
      <c r="I9" s="13">
        <v>11831978741.438496</v>
      </c>
      <c r="J9" s="6">
        <f>+I9/$K$9</f>
        <v>0.34478926413423316</v>
      </c>
      <c r="K9" s="21">
        <f t="shared" ref="K9:K10" si="0">+C9+E9+G9+I9</f>
        <v>34316552086.239193</v>
      </c>
    </row>
    <row r="10" spans="2:13" ht="34.5" customHeight="1" thickBot="1">
      <c r="B10" s="18" t="s">
        <v>7</v>
      </c>
      <c r="C10" s="22">
        <v>2398148027.8378005</v>
      </c>
      <c r="D10" s="23">
        <f>+C10/$K$10</f>
        <v>7.8320819430040128E-2</v>
      </c>
      <c r="E10" s="24">
        <v>2204507970.9707999</v>
      </c>
      <c r="F10" s="23">
        <f>+E10/$K$10</f>
        <v>7.1996752795180655E-2</v>
      </c>
      <c r="G10" s="24">
        <v>9811530388.6968002</v>
      </c>
      <c r="H10" s="23">
        <f>+G10/$K$10</f>
        <v>0.32043355580444077</v>
      </c>
      <c r="I10" s="24">
        <v>16205360819.606499</v>
      </c>
      <c r="J10" s="23">
        <f>+I10/$K$10</f>
        <v>0.52924887197033843</v>
      </c>
      <c r="K10" s="26">
        <f t="shared" si="0"/>
        <v>30619547207.1119</v>
      </c>
    </row>
    <row r="11" spans="2:13" ht="16.5" thickBot="1">
      <c r="B11" s="9" t="s">
        <v>10</v>
      </c>
      <c r="C11" s="11">
        <f t="shared" ref="C11:G11" si="1">SUM(C8:C10)</f>
        <v>93243016945.960846</v>
      </c>
      <c r="D11" s="12">
        <f>+C11/$K$11</f>
        <v>0.1850137514440218</v>
      </c>
      <c r="E11" s="11">
        <f t="shared" si="1"/>
        <v>43218621017.92659</v>
      </c>
      <c r="F11" s="12">
        <f>+E11/$K$11</f>
        <v>8.5754831500123654E-2</v>
      </c>
      <c r="G11" s="11">
        <f t="shared" si="1"/>
        <v>120245903440.57767</v>
      </c>
      <c r="H11" s="12">
        <f>+G11/$K$11</f>
        <v>0.23859315603451844</v>
      </c>
      <c r="I11" s="10">
        <f>SUM(I8:I10)</f>
        <v>247271304590.51855</v>
      </c>
      <c r="J11" s="30">
        <f>+I11/$K$11</f>
        <v>0.49063826102133612</v>
      </c>
      <c r="K11" s="29">
        <f>+C11+E11+G11+I11</f>
        <v>503978845994.98364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114912130117.82764</v>
      </c>
      <c r="D16" s="6">
        <f>+D8+F8</f>
        <v>0.26173335280247856</v>
      </c>
      <c r="E16" s="13">
        <f>+G8</f>
        <v>104896651554.33138</v>
      </c>
      <c r="F16" s="6">
        <f>+H8</f>
        <v>0.23892127211389214</v>
      </c>
      <c r="G16" s="13">
        <f>+I8</f>
        <v>219233965029.47354</v>
      </c>
      <c r="H16" s="19">
        <f>+J8</f>
        <v>0.49934537508362925</v>
      </c>
      <c r="I16" s="20">
        <f>+C16+E16+G16</f>
        <v>439042746701.63257</v>
      </c>
      <c r="J16" s="7"/>
      <c r="K16" s="7"/>
    </row>
    <row r="17" spans="2:11" ht="31.5">
      <c r="B17" s="16" t="s">
        <v>6</v>
      </c>
      <c r="C17" s="14">
        <f>+C9+E9</f>
        <v>16946851847.251198</v>
      </c>
      <c r="D17" s="6">
        <f t="shared" ref="D17:D19" si="2">+D9+F9</f>
        <v>0.49383900237596479</v>
      </c>
      <c r="E17" s="13">
        <f>+G9</f>
        <v>5537721497.5495005</v>
      </c>
      <c r="F17" s="6">
        <f t="shared" ref="F17:F18" si="3">+H9</f>
        <v>0.16137173348980202</v>
      </c>
      <c r="G17" s="13">
        <f>+I9</f>
        <v>11831978741.438496</v>
      </c>
      <c r="H17" s="19">
        <f t="shared" ref="H17:H19" si="4">+J9</f>
        <v>0.34478926413423316</v>
      </c>
      <c r="I17" s="21">
        <f t="shared" ref="I17:I19" si="5">+C17+E17+G17</f>
        <v>34316552086.239193</v>
      </c>
      <c r="J17" s="7"/>
      <c r="K17" s="7"/>
    </row>
    <row r="18" spans="2:11" ht="32.25" thickBot="1">
      <c r="B18" s="18" t="s">
        <v>7</v>
      </c>
      <c r="C18" s="22">
        <f>+C10+E10</f>
        <v>4602655998.8086004</v>
      </c>
      <c r="D18" s="23">
        <f t="shared" si="2"/>
        <v>0.1503175722252208</v>
      </c>
      <c r="E18" s="24">
        <f>+G10</f>
        <v>9811530388.6968002</v>
      </c>
      <c r="F18" s="23">
        <f t="shared" si="3"/>
        <v>0.32043355580444077</v>
      </c>
      <c r="G18" s="24">
        <f>+I10</f>
        <v>16205360819.606499</v>
      </c>
      <c r="H18" s="25">
        <f t="shared" si="4"/>
        <v>0.52924887197033843</v>
      </c>
      <c r="I18" s="26">
        <f t="shared" si="5"/>
        <v>30619547207.1119</v>
      </c>
      <c r="J18" s="7"/>
      <c r="K18" s="7"/>
    </row>
    <row r="19" spans="2:11" ht="16.5" thickBot="1">
      <c r="B19" s="9" t="s">
        <v>10</v>
      </c>
      <c r="C19" s="10">
        <f>SUM(C16:C18)</f>
        <v>136461637963.88742</v>
      </c>
      <c r="D19" s="12">
        <f t="shared" si="2"/>
        <v>0.27076858294414546</v>
      </c>
      <c r="E19" s="27">
        <f t="shared" ref="E19:G19" si="6">SUM(E16:E18)</f>
        <v>120245903440.57767</v>
      </c>
      <c r="F19" s="12">
        <f>+H11</f>
        <v>0.23859315603451844</v>
      </c>
      <c r="G19" s="27">
        <f t="shared" si="6"/>
        <v>247271304590.51855</v>
      </c>
      <c r="H19" s="28">
        <f t="shared" si="4"/>
        <v>0.49063826102133612</v>
      </c>
      <c r="I19" s="29">
        <f t="shared" si="5"/>
        <v>503978845994.98364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K22" sqref="K22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20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73899287865.762161</v>
      </c>
      <c r="D8" s="6">
        <f>+C8/$K$8</f>
        <v>0.16606434137747236</v>
      </c>
      <c r="E8" s="13">
        <v>40735705235.034584</v>
      </c>
      <c r="F8" s="6">
        <f>+E8/$K$8</f>
        <v>9.1540098095275496E-2</v>
      </c>
      <c r="G8" s="13">
        <v>108247603421.72296</v>
      </c>
      <c r="H8" s="6">
        <f>+G8/$K$8</f>
        <v>0.2432508822083877</v>
      </c>
      <c r="I8" s="13">
        <v>222121353469.28183</v>
      </c>
      <c r="J8" s="6">
        <f>+I8/$K$8</f>
        <v>0.4991446783188645</v>
      </c>
      <c r="K8" s="20">
        <f>+C8+E8+G8+I8</f>
        <v>445003949991.80151</v>
      </c>
    </row>
    <row r="9" spans="2:13" ht="41.25" customHeight="1">
      <c r="B9" s="16" t="s">
        <v>6</v>
      </c>
      <c r="C9" s="14">
        <v>11151372211.4333</v>
      </c>
      <c r="D9" s="6">
        <f>+C9/$K$9</f>
        <v>0.32321330772648199</v>
      </c>
      <c r="E9" s="13">
        <v>4971014765.2124004</v>
      </c>
      <c r="F9" s="6">
        <f>+E9/$K$9</f>
        <v>0.14408075477690205</v>
      </c>
      <c r="G9" s="13">
        <v>5586587762.6154995</v>
      </c>
      <c r="H9" s="6">
        <f>+G9/$K$9</f>
        <v>0.16192262937900431</v>
      </c>
      <c r="I9" s="13">
        <v>12792612741.382099</v>
      </c>
      <c r="J9" s="6">
        <f>+I9/$K$9</f>
        <v>0.37078330811761173</v>
      </c>
      <c r="K9" s="21">
        <f t="shared" ref="K9:K10" si="0">+C9+E9+G9+I9</f>
        <v>34501587480.643295</v>
      </c>
    </row>
    <row r="10" spans="2:13" ht="34.5" customHeight="1" thickBot="1">
      <c r="B10" s="18" t="s">
        <v>7</v>
      </c>
      <c r="C10" s="22">
        <v>2454857926.9488001</v>
      </c>
      <c r="D10" s="23">
        <f>+C10/$K$10</f>
        <v>7.9124071554308215E-2</v>
      </c>
      <c r="E10" s="24">
        <v>2090814313.6891999</v>
      </c>
      <c r="F10" s="23">
        <f>+E10/$K$10</f>
        <v>6.7390352633864031E-2</v>
      </c>
      <c r="G10" s="24">
        <v>9708903675.6792011</v>
      </c>
      <c r="H10" s="23">
        <f>+G10/$K$10</f>
        <v>0.31293378761969765</v>
      </c>
      <c r="I10" s="24">
        <v>16770848821.385597</v>
      </c>
      <c r="J10" s="23">
        <f>+I10/$K$10</f>
        <v>0.54055178819213012</v>
      </c>
      <c r="K10" s="26">
        <f t="shared" si="0"/>
        <v>31025424737.702797</v>
      </c>
    </row>
    <row r="11" spans="2:13" ht="16.5" thickBot="1">
      <c r="B11" s="9" t="s">
        <v>10</v>
      </c>
      <c r="C11" s="11">
        <f t="shared" ref="C11:G11" si="1">SUM(C8:C10)</f>
        <v>87505518004.144272</v>
      </c>
      <c r="D11" s="12">
        <f>+C11/$K$11</f>
        <v>0.17140100107802034</v>
      </c>
      <c r="E11" s="11">
        <f t="shared" si="1"/>
        <v>47797534313.936188</v>
      </c>
      <c r="F11" s="12">
        <f>+E11/$K$11</f>
        <v>9.3623184198300388E-2</v>
      </c>
      <c r="G11" s="11">
        <f t="shared" si="1"/>
        <v>123543094860.01765</v>
      </c>
      <c r="H11" s="12">
        <f>+G11/$K$11</f>
        <v>0.2419894267042792</v>
      </c>
      <c r="I11" s="10">
        <f>SUM(I8:I10)</f>
        <v>251684815032.04953</v>
      </c>
      <c r="J11" s="30">
        <f>+I11/$K$11</f>
        <v>0.49298638801940009</v>
      </c>
      <c r="K11" s="29">
        <f>+C11+E11+G11+I11</f>
        <v>510530962210.14764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114634993100.79675</v>
      </c>
      <c r="D16" s="6">
        <f>+D8+F8</f>
        <v>0.25760443947274786</v>
      </c>
      <c r="E16" s="13">
        <f>+G8</f>
        <v>108247603421.72296</v>
      </c>
      <c r="F16" s="6">
        <f>+H8</f>
        <v>0.2432508822083877</v>
      </c>
      <c r="G16" s="13">
        <f>+I8</f>
        <v>222121353469.28183</v>
      </c>
      <c r="H16" s="19">
        <f>+J8</f>
        <v>0.4991446783188645</v>
      </c>
      <c r="I16" s="20">
        <f>+C16+E16+G16</f>
        <v>445003949991.80151</v>
      </c>
      <c r="J16" s="7"/>
      <c r="K16" s="7"/>
    </row>
    <row r="17" spans="2:11" ht="31.5">
      <c r="B17" s="16" t="s">
        <v>6</v>
      </c>
      <c r="C17" s="14">
        <f>+C9+E9</f>
        <v>16122386976.6457</v>
      </c>
      <c r="D17" s="6">
        <f t="shared" ref="D17:D19" si="2">+D9+F9</f>
        <v>0.46729406250338401</v>
      </c>
      <c r="E17" s="13">
        <f>+G9</f>
        <v>5586587762.6154995</v>
      </c>
      <c r="F17" s="6">
        <f t="shared" ref="F17:F18" si="3">+H9</f>
        <v>0.16192262937900431</v>
      </c>
      <c r="G17" s="13">
        <f>+I9</f>
        <v>12792612741.382099</v>
      </c>
      <c r="H17" s="19">
        <f t="shared" ref="H17:H19" si="4">+J9</f>
        <v>0.37078330811761173</v>
      </c>
      <c r="I17" s="21">
        <f t="shared" ref="I17:I19" si="5">+C17+E17+G17</f>
        <v>34501587480.643295</v>
      </c>
      <c r="J17" s="7"/>
      <c r="K17" s="7"/>
    </row>
    <row r="18" spans="2:11" ht="32.25" thickBot="1">
      <c r="B18" s="18" t="s">
        <v>7</v>
      </c>
      <c r="C18" s="22">
        <f>+C10+E10</f>
        <v>4545672240.6380005</v>
      </c>
      <c r="D18" s="23">
        <f t="shared" si="2"/>
        <v>0.14651442418817223</v>
      </c>
      <c r="E18" s="24">
        <f>+G10</f>
        <v>9708903675.6792011</v>
      </c>
      <c r="F18" s="23">
        <f t="shared" si="3"/>
        <v>0.31293378761969765</v>
      </c>
      <c r="G18" s="24">
        <f>+I10</f>
        <v>16770848821.385597</v>
      </c>
      <c r="H18" s="25">
        <f t="shared" si="4"/>
        <v>0.54055178819213012</v>
      </c>
      <c r="I18" s="26">
        <f t="shared" si="5"/>
        <v>31025424737.702797</v>
      </c>
      <c r="J18" s="7"/>
      <c r="K18" s="7"/>
    </row>
    <row r="19" spans="2:11" ht="16.5" thickBot="1">
      <c r="B19" s="9" t="s">
        <v>10</v>
      </c>
      <c r="C19" s="10">
        <f>SUM(C16:C18)</f>
        <v>135303052318.08046</v>
      </c>
      <c r="D19" s="12">
        <f t="shared" si="2"/>
        <v>0.26502418527632071</v>
      </c>
      <c r="E19" s="27">
        <f t="shared" ref="E19:G19" si="6">SUM(E16:E18)</f>
        <v>123543094860.01765</v>
      </c>
      <c r="F19" s="12">
        <f>+H11</f>
        <v>0.2419894267042792</v>
      </c>
      <c r="G19" s="27">
        <f t="shared" si="6"/>
        <v>251684815032.04953</v>
      </c>
      <c r="H19" s="28">
        <f t="shared" si="4"/>
        <v>0.49298638801940009</v>
      </c>
      <c r="I19" s="29">
        <f t="shared" si="5"/>
        <v>510530962210.14764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  <mergeCell ref="B14:B15"/>
    <mergeCell ref="C14:H14"/>
    <mergeCell ref="I14:I15"/>
    <mergeCell ref="C15:D15"/>
    <mergeCell ref="E15:F15"/>
    <mergeCell ref="G15:H15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K33" sqref="K33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71561989252.253586</v>
      </c>
      <c r="D8" s="6">
        <f>+C8/$K$8</f>
        <v>0.15888546601387712</v>
      </c>
      <c r="E8" s="13">
        <v>40695449701.167091</v>
      </c>
      <c r="F8" s="6">
        <f>+E8/$K$8</f>
        <v>9.0354049097518763E-2</v>
      </c>
      <c r="G8" s="13">
        <v>124177212434.83249</v>
      </c>
      <c r="H8" s="6">
        <f>+G8/$K$8</f>
        <v>0.27570438541702857</v>
      </c>
      <c r="I8" s="13">
        <v>213965193528.98636</v>
      </c>
      <c r="J8" s="6">
        <f>+I8/$K$8</f>
        <v>0.47505609947157562</v>
      </c>
      <c r="K8" s="20">
        <f>+C8+E8+G8+I8</f>
        <v>450399844917.2395</v>
      </c>
    </row>
    <row r="9" spans="2:13" ht="41.25" customHeight="1">
      <c r="B9" s="16" t="s">
        <v>6</v>
      </c>
      <c r="C9" s="14">
        <v>11168564256.715801</v>
      </c>
      <c r="D9" s="6">
        <f>+C9/$K$9</f>
        <v>0.32172550020264751</v>
      </c>
      <c r="E9" s="13">
        <v>4955257215.1714993</v>
      </c>
      <c r="F9" s="6">
        <f>+E9/$K$9</f>
        <v>0.14274284227940903</v>
      </c>
      <c r="G9" s="13">
        <v>5915504590.8242006</v>
      </c>
      <c r="H9" s="6">
        <f>+G9/$K$9</f>
        <v>0.17040405818407448</v>
      </c>
      <c r="I9" s="13">
        <v>12675249715.959999</v>
      </c>
      <c r="J9" s="6">
        <f>+I9/$K$9</f>
        <v>0.36512759933386896</v>
      </c>
      <c r="K9" s="21">
        <f t="shared" ref="K9:K10" si="0">+C9+E9+G9+I9</f>
        <v>34714575778.671501</v>
      </c>
    </row>
    <row r="10" spans="2:13" ht="34.5" customHeight="1" thickBot="1">
      <c r="B10" s="18" t="s">
        <v>7</v>
      </c>
      <c r="C10" s="22">
        <v>2030523760.9441998</v>
      </c>
      <c r="D10" s="23">
        <f>+C10/$K$10</f>
        <v>6.4582562755637965E-2</v>
      </c>
      <c r="E10" s="24">
        <v>2073213454.2170999</v>
      </c>
      <c r="F10" s="23">
        <f>+E10/$K$10</f>
        <v>6.5940345337573369E-2</v>
      </c>
      <c r="G10" s="24">
        <v>10637910041.436499</v>
      </c>
      <c r="H10" s="23">
        <f>+G10/$K$10</f>
        <v>0.33834792089329496</v>
      </c>
      <c r="I10" s="24">
        <v>16699095790.827</v>
      </c>
      <c r="J10" s="23">
        <f>+I10/$K$10</f>
        <v>0.53112917101349377</v>
      </c>
      <c r="K10" s="26">
        <f t="shared" si="0"/>
        <v>31440743047.424797</v>
      </c>
    </row>
    <row r="11" spans="2:13" ht="16.5" thickBot="1">
      <c r="B11" s="9" t="s">
        <v>10</v>
      </c>
      <c r="C11" s="11">
        <f t="shared" ref="C11:G11" si="1">SUM(C8:C10)</f>
        <v>84761077269.913589</v>
      </c>
      <c r="D11" s="12">
        <f>+C11/$K$11</f>
        <v>0.16408911035884907</v>
      </c>
      <c r="E11" s="11">
        <f t="shared" si="1"/>
        <v>47723920370.555695</v>
      </c>
      <c r="F11" s="12">
        <f>+E11/$K$11</f>
        <v>9.2388816762014978E-2</v>
      </c>
      <c r="G11" s="11">
        <f t="shared" si="1"/>
        <v>140730627067.0932</v>
      </c>
      <c r="H11" s="12">
        <f>+G11/$K$11</f>
        <v>0.27244065483201513</v>
      </c>
      <c r="I11" s="10">
        <f>SUM(I8:I10)</f>
        <v>243339539035.77335</v>
      </c>
      <c r="J11" s="30">
        <f>+I11/$K$11</f>
        <v>0.47108141804712084</v>
      </c>
      <c r="K11" s="29">
        <f>+C11+E11+G11+I11</f>
        <v>516555163743.33582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112257438953.42068</v>
      </c>
      <c r="D16" s="6">
        <f>+D8+F8</f>
        <v>0.24923951511139589</v>
      </c>
      <c r="E16" s="13">
        <f>+G8</f>
        <v>124177212434.83249</v>
      </c>
      <c r="F16" s="6">
        <f>+H8</f>
        <v>0.27570438541702857</v>
      </c>
      <c r="G16" s="13">
        <f>+I8</f>
        <v>213965193528.98636</v>
      </c>
      <c r="H16" s="19">
        <f>+J8</f>
        <v>0.47505609947157562</v>
      </c>
      <c r="I16" s="20">
        <f>+C16+E16+G16</f>
        <v>450399844917.2395</v>
      </c>
      <c r="J16" s="7"/>
      <c r="K16" s="7"/>
    </row>
    <row r="17" spans="2:11" ht="31.5">
      <c r="B17" s="16" t="s">
        <v>6</v>
      </c>
      <c r="C17" s="14">
        <f>+C9+E9</f>
        <v>16123821471.8873</v>
      </c>
      <c r="D17" s="6">
        <f t="shared" ref="D17:D19" si="2">+D9+F9</f>
        <v>0.46446834248205654</v>
      </c>
      <c r="E17" s="13">
        <f>+G9</f>
        <v>5915504590.8242006</v>
      </c>
      <c r="F17" s="6">
        <f t="shared" ref="F17:F18" si="3">+H9</f>
        <v>0.17040405818407448</v>
      </c>
      <c r="G17" s="13">
        <f>+I9</f>
        <v>12675249715.959999</v>
      </c>
      <c r="H17" s="19">
        <f t="shared" ref="H17:H19" si="4">+J9</f>
        <v>0.36512759933386896</v>
      </c>
      <c r="I17" s="21">
        <f t="shared" ref="I17:I19" si="5">+C17+E17+G17</f>
        <v>34714575778.671501</v>
      </c>
      <c r="J17" s="7"/>
      <c r="K17" s="7"/>
    </row>
    <row r="18" spans="2:11" ht="32.25" thickBot="1">
      <c r="B18" s="18" t="s">
        <v>7</v>
      </c>
      <c r="C18" s="22">
        <f>+C10+E10</f>
        <v>4103737215.1612997</v>
      </c>
      <c r="D18" s="23">
        <f t="shared" si="2"/>
        <v>0.13052290809321132</v>
      </c>
      <c r="E18" s="24">
        <f>+G10</f>
        <v>10637910041.436499</v>
      </c>
      <c r="F18" s="23">
        <f t="shared" si="3"/>
        <v>0.33834792089329496</v>
      </c>
      <c r="G18" s="24">
        <f>+I10</f>
        <v>16699095790.827</v>
      </c>
      <c r="H18" s="25">
        <f t="shared" si="4"/>
        <v>0.53112917101349377</v>
      </c>
      <c r="I18" s="26">
        <f t="shared" si="5"/>
        <v>31440743047.424797</v>
      </c>
      <c r="J18" s="7"/>
      <c r="K18" s="7"/>
    </row>
    <row r="19" spans="2:11" ht="16.5" thickBot="1">
      <c r="B19" s="9" t="s">
        <v>10</v>
      </c>
      <c r="C19" s="10">
        <f>SUM(C16:C18)</f>
        <v>132484997640.46928</v>
      </c>
      <c r="D19" s="12">
        <f t="shared" si="2"/>
        <v>0.25647792712086404</v>
      </c>
      <c r="E19" s="27">
        <f t="shared" ref="E19:G19" si="6">SUM(E16:E18)</f>
        <v>140730627067.0932</v>
      </c>
      <c r="F19" s="12">
        <f>+H11</f>
        <v>0.27244065483201513</v>
      </c>
      <c r="G19" s="27">
        <f t="shared" si="6"/>
        <v>243339539035.77335</v>
      </c>
      <c r="H19" s="28">
        <f t="shared" si="4"/>
        <v>0.47108141804712084</v>
      </c>
      <c r="I19" s="29">
        <f t="shared" si="5"/>
        <v>516555163743.33582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14:B15"/>
    <mergeCell ref="C14:H14"/>
    <mergeCell ref="I14:I15"/>
    <mergeCell ref="C15:D15"/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B2:M20"/>
  <sheetViews>
    <sheetView showGridLines="0" zoomScale="90" zoomScaleNormal="90" workbookViewId="0">
      <selection activeCell="M29" sqref="M29"/>
    </sheetView>
  </sheetViews>
  <sheetFormatPr baseColWidth="10" defaultRowHeight="15.7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8.710937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31.140625" style="1" bestFit="1" customWidth="1"/>
    <col min="13" max="13" width="19.7109375" style="1" bestFit="1" customWidth="1"/>
    <col min="14" max="14" width="19.140625" style="1" bestFit="1" customWidth="1"/>
    <col min="15" max="15" width="21.28515625" style="1" bestFit="1" customWidth="1"/>
    <col min="16" max="16" width="21.85546875" style="1" bestFit="1" customWidth="1"/>
    <col min="17" max="16384" width="11.42578125" style="1"/>
  </cols>
  <sheetData>
    <row r="2" spans="2:13">
      <c r="B2" s="34" t="s">
        <v>11</v>
      </c>
      <c r="C2" s="34"/>
      <c r="D2" s="34"/>
      <c r="E2" s="34"/>
      <c r="F2" s="34"/>
      <c r="G2" s="34"/>
      <c r="H2" s="34"/>
      <c r="I2" s="34"/>
      <c r="J2" s="34"/>
      <c r="K2" s="34"/>
      <c r="L2" s="31"/>
      <c r="M2" s="31"/>
    </row>
    <row r="3" spans="2:13">
      <c r="B3" s="34" t="s">
        <v>12</v>
      </c>
      <c r="C3" s="34"/>
      <c r="D3" s="34"/>
      <c r="E3" s="34"/>
      <c r="F3" s="34"/>
      <c r="G3" s="34"/>
      <c r="H3" s="34"/>
      <c r="I3" s="34"/>
      <c r="J3" s="34"/>
      <c r="K3" s="34"/>
      <c r="L3" s="31"/>
      <c r="M3" s="31"/>
    </row>
    <row r="4" spans="2:13">
      <c r="B4" s="34" t="s">
        <v>22</v>
      </c>
      <c r="C4" s="34"/>
      <c r="D4" s="34"/>
      <c r="E4" s="34"/>
      <c r="F4" s="34"/>
      <c r="G4" s="34"/>
      <c r="H4" s="34"/>
      <c r="I4" s="34"/>
      <c r="J4" s="34"/>
      <c r="K4" s="34"/>
      <c r="L4" s="31"/>
      <c r="M4" s="31"/>
    </row>
    <row r="5" spans="2:13" ht="16.5" thickBot="1">
      <c r="B5" s="2"/>
      <c r="C5" s="2"/>
      <c r="D5" s="2"/>
      <c r="I5" s="2"/>
      <c r="J5" s="2"/>
      <c r="K5" s="2"/>
    </row>
    <row r="6" spans="2:13" ht="16.5" thickBot="1">
      <c r="B6" s="35" t="s">
        <v>8</v>
      </c>
      <c r="C6" s="37" t="s">
        <v>0</v>
      </c>
      <c r="D6" s="37"/>
      <c r="E6" s="37"/>
      <c r="F6" s="37"/>
      <c r="G6" s="37"/>
      <c r="H6" s="37"/>
      <c r="I6" s="37"/>
      <c r="J6" s="37"/>
      <c r="K6" s="38" t="s">
        <v>9</v>
      </c>
    </row>
    <row r="7" spans="2:13" ht="17.25" thickTop="1" thickBot="1">
      <c r="B7" s="36"/>
      <c r="C7" s="40" t="s">
        <v>13</v>
      </c>
      <c r="D7" s="40"/>
      <c r="E7" s="41" t="s">
        <v>1</v>
      </c>
      <c r="F7" s="41"/>
      <c r="G7" s="42" t="s">
        <v>2</v>
      </c>
      <c r="H7" s="42"/>
      <c r="I7" s="42" t="s">
        <v>3</v>
      </c>
      <c r="J7" s="42"/>
      <c r="K7" s="39"/>
    </row>
    <row r="8" spans="2:13">
      <c r="B8" s="15" t="s">
        <v>5</v>
      </c>
      <c r="C8" s="17">
        <v>70700296244.621796</v>
      </c>
      <c r="D8" s="6">
        <f>+C8/$K$8</f>
        <v>0.15541939414888281</v>
      </c>
      <c r="E8" s="13">
        <v>42365874117.183113</v>
      </c>
      <c r="F8" s="6">
        <f>+E8/$K$8</f>
        <v>9.3132261640011441E-2</v>
      </c>
      <c r="G8" s="13">
        <v>131581508018.88501</v>
      </c>
      <c r="H8" s="6">
        <f>+G8/$K$8</f>
        <v>0.28925364310686519</v>
      </c>
      <c r="I8" s="13">
        <v>210252410709.18903</v>
      </c>
      <c r="J8" s="6">
        <f>+I8/$K$8</f>
        <v>0.46219470110424066</v>
      </c>
      <c r="K8" s="20">
        <f>+C8+E8+G8+I8</f>
        <v>454900089089.87891</v>
      </c>
    </row>
    <row r="9" spans="2:13" ht="41.25" customHeight="1">
      <c r="B9" s="16" t="s">
        <v>6</v>
      </c>
      <c r="C9" s="14">
        <v>11446372995.178993</v>
      </c>
      <c r="D9" s="6">
        <f>+C9/$K$9</f>
        <v>0.32877002002143801</v>
      </c>
      <c r="E9" s="13">
        <v>5231823583.3237991</v>
      </c>
      <c r="F9" s="6">
        <f>+E9/$K$9</f>
        <v>0.15027177123814314</v>
      </c>
      <c r="G9" s="13">
        <v>6761780836.0343018</v>
      </c>
      <c r="H9" s="6">
        <f>+G9/$K$9</f>
        <v>0.19421617850299749</v>
      </c>
      <c r="I9" s="13">
        <v>11375767021.140499</v>
      </c>
      <c r="J9" s="6">
        <f>+I9/$K$9</f>
        <v>0.32674203023742121</v>
      </c>
      <c r="K9" s="21">
        <f t="shared" ref="K9:K10" si="0">+C9+E9+G9+I9</f>
        <v>34815744435.677597</v>
      </c>
    </row>
    <row r="10" spans="2:13" ht="34.5" customHeight="1" thickBot="1">
      <c r="B10" s="18" t="s">
        <v>7</v>
      </c>
      <c r="C10" s="22">
        <v>1502922979.2189999</v>
      </c>
      <c r="D10" s="23">
        <f>+C10/$K$10</f>
        <v>4.7366088152949522E-2</v>
      </c>
      <c r="E10" s="24">
        <v>2033064841.4464002</v>
      </c>
      <c r="F10" s="23">
        <f>+E10/$K$10</f>
        <v>6.4074027632909272E-2</v>
      </c>
      <c r="G10" s="24">
        <v>11727547952.916607</v>
      </c>
      <c r="H10" s="23">
        <f>+G10/$K$10</f>
        <v>0.36960514799264854</v>
      </c>
      <c r="I10" s="24">
        <v>16466400934.847898</v>
      </c>
      <c r="J10" s="23">
        <f>+I10/$K$10</f>
        <v>0.51895473622149269</v>
      </c>
      <c r="K10" s="26">
        <f t="shared" si="0"/>
        <v>31729936708.429905</v>
      </c>
    </row>
    <row r="11" spans="2:13" ht="16.5" thickBot="1">
      <c r="B11" s="9" t="s">
        <v>10</v>
      </c>
      <c r="C11" s="11">
        <f t="shared" ref="C11:G11" si="1">SUM(C8:C10)</f>
        <v>83649592219.019775</v>
      </c>
      <c r="D11" s="12">
        <f>+C11/$K$11</f>
        <v>0.16041858424028257</v>
      </c>
      <c r="E11" s="11">
        <f t="shared" si="1"/>
        <v>49630762541.953316</v>
      </c>
      <c r="F11" s="12">
        <f>+E11/$K$11</f>
        <v>9.5179144937128729E-2</v>
      </c>
      <c r="G11" s="11">
        <f t="shared" si="1"/>
        <v>150070836807.83591</v>
      </c>
      <c r="H11" s="12">
        <f>+G11/$K$11</f>
        <v>0.28779759157025125</v>
      </c>
      <c r="I11" s="10">
        <f>SUM(I8:I10)</f>
        <v>238094578665.17743</v>
      </c>
      <c r="J11" s="30">
        <f>+I11/$K$11</f>
        <v>0.4566046792523375</v>
      </c>
      <c r="K11" s="29">
        <f>+C11+E11+G11+I11</f>
        <v>521445770233.98639</v>
      </c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5"/>
    </row>
    <row r="13" spans="2:13" ht="16.5" thickBot="1">
      <c r="B13" s="8"/>
      <c r="C13" s="3"/>
      <c r="D13" s="3"/>
      <c r="E13" s="3"/>
      <c r="F13" s="3"/>
      <c r="G13" s="3"/>
      <c r="H13" s="3"/>
      <c r="I13" s="7"/>
      <c r="J13" s="7"/>
      <c r="K13" s="7"/>
    </row>
    <row r="14" spans="2:13" ht="16.5" thickBot="1">
      <c r="B14" s="43" t="s">
        <v>8</v>
      </c>
      <c r="C14" s="45" t="s">
        <v>0</v>
      </c>
      <c r="D14" s="46"/>
      <c r="E14" s="46"/>
      <c r="F14" s="46"/>
      <c r="G14" s="46"/>
      <c r="H14" s="47"/>
      <c r="I14" s="48" t="s">
        <v>9</v>
      </c>
      <c r="J14" s="7"/>
      <c r="K14" s="7"/>
    </row>
    <row r="15" spans="2:13" ht="16.5" thickBot="1">
      <c r="B15" s="44"/>
      <c r="C15" s="32" t="s">
        <v>4</v>
      </c>
      <c r="D15" s="33"/>
      <c r="E15" s="32" t="s">
        <v>2</v>
      </c>
      <c r="F15" s="33"/>
      <c r="G15" s="32" t="s">
        <v>3</v>
      </c>
      <c r="H15" s="33"/>
      <c r="I15" s="49"/>
      <c r="J15" s="7"/>
      <c r="K15" s="7"/>
    </row>
    <row r="16" spans="2:13">
      <c r="B16" s="15" t="s">
        <v>5</v>
      </c>
      <c r="C16" s="14">
        <f>+C8+E8</f>
        <v>113066170361.8049</v>
      </c>
      <c r="D16" s="6">
        <f>+D8+F8</f>
        <v>0.24855165578889427</v>
      </c>
      <c r="E16" s="13">
        <f>+G8</f>
        <v>131581508018.88501</v>
      </c>
      <c r="F16" s="6">
        <f>+H8</f>
        <v>0.28925364310686519</v>
      </c>
      <c r="G16" s="13">
        <f>+I8</f>
        <v>210252410709.18903</v>
      </c>
      <c r="H16" s="19">
        <f>+J8</f>
        <v>0.46219470110424066</v>
      </c>
      <c r="I16" s="20">
        <f>+C16+E16+G16</f>
        <v>454900089089.87891</v>
      </c>
      <c r="J16" s="7"/>
      <c r="K16" s="7"/>
    </row>
    <row r="17" spans="2:11" ht="31.5">
      <c r="B17" s="16" t="s">
        <v>6</v>
      </c>
      <c r="C17" s="14">
        <f>+C9+E9</f>
        <v>16678196578.502792</v>
      </c>
      <c r="D17" s="6">
        <f t="shared" ref="D17:D19" si="2">+D9+F9</f>
        <v>0.47904179125958113</v>
      </c>
      <c r="E17" s="13">
        <f>+G9</f>
        <v>6761780836.0343018</v>
      </c>
      <c r="F17" s="6">
        <f t="shared" ref="F17:F18" si="3">+H9</f>
        <v>0.19421617850299749</v>
      </c>
      <c r="G17" s="13">
        <f>+I9</f>
        <v>11375767021.140499</v>
      </c>
      <c r="H17" s="19">
        <f t="shared" ref="H17:H19" si="4">+J9</f>
        <v>0.32674203023742121</v>
      </c>
      <c r="I17" s="21">
        <f t="shared" ref="I17:I19" si="5">+C17+E17+G17</f>
        <v>34815744435.677597</v>
      </c>
      <c r="J17" s="7"/>
      <c r="K17" s="7"/>
    </row>
    <row r="18" spans="2:11" ht="32.25" thickBot="1">
      <c r="B18" s="18" t="s">
        <v>7</v>
      </c>
      <c r="C18" s="22">
        <f>+C10+E10</f>
        <v>3535987820.6654</v>
      </c>
      <c r="D18" s="23">
        <f t="shared" si="2"/>
        <v>0.1114401157858588</v>
      </c>
      <c r="E18" s="24">
        <f>+G10</f>
        <v>11727547952.916607</v>
      </c>
      <c r="F18" s="23">
        <f t="shared" si="3"/>
        <v>0.36960514799264854</v>
      </c>
      <c r="G18" s="24">
        <f>+I10</f>
        <v>16466400934.847898</v>
      </c>
      <c r="H18" s="25">
        <f t="shared" si="4"/>
        <v>0.51895473622149269</v>
      </c>
      <c r="I18" s="26">
        <f t="shared" si="5"/>
        <v>31729936708.429905</v>
      </c>
      <c r="J18" s="7"/>
      <c r="K18" s="7"/>
    </row>
    <row r="19" spans="2:11" ht="16.5" thickBot="1">
      <c r="B19" s="9" t="s">
        <v>10</v>
      </c>
      <c r="C19" s="10">
        <f>SUM(C16:C18)</f>
        <v>133280354760.9731</v>
      </c>
      <c r="D19" s="12">
        <f t="shared" si="2"/>
        <v>0.2555977291774113</v>
      </c>
      <c r="E19" s="27">
        <f t="shared" ref="E19:G19" si="6">SUM(E16:E18)</f>
        <v>150070836807.83591</v>
      </c>
      <c r="F19" s="12">
        <f>+H11</f>
        <v>0.28779759157025125</v>
      </c>
      <c r="G19" s="27">
        <f t="shared" si="6"/>
        <v>238094578665.17743</v>
      </c>
      <c r="H19" s="28">
        <f t="shared" si="4"/>
        <v>0.4566046792523375</v>
      </c>
      <c r="I19" s="29">
        <f t="shared" si="5"/>
        <v>521445770233.98645</v>
      </c>
      <c r="J19" s="7"/>
      <c r="K19" s="7"/>
    </row>
    <row r="20" spans="2:11">
      <c r="B20" s="2"/>
      <c r="C20" s="2"/>
      <c r="D20" s="2"/>
      <c r="I20" s="2"/>
      <c r="J20" s="2"/>
      <c r="K20" s="2"/>
    </row>
  </sheetData>
  <mergeCells count="16">
    <mergeCell ref="B14:B15"/>
    <mergeCell ref="C14:H14"/>
    <mergeCell ref="I14:I15"/>
    <mergeCell ref="C15:D15"/>
    <mergeCell ref="E15:F15"/>
    <mergeCell ref="G15:H15"/>
    <mergeCell ref="B2:K2"/>
    <mergeCell ref="B3:K3"/>
    <mergeCell ref="B4:K4"/>
    <mergeCell ref="B6:B7"/>
    <mergeCell ref="C6:J6"/>
    <mergeCell ref="K6:K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 r:id="rId1"/>
  <colBreaks count="1" manualBreakCount="1">
    <brk id="12" min="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cp:lastPrinted>2017-10-16T15:12:37Z</cp:lastPrinted>
  <dcterms:created xsi:type="dcterms:W3CDTF">2017-07-07T13:58:58Z</dcterms:created>
  <dcterms:modified xsi:type="dcterms:W3CDTF">2019-01-08T15:19:30Z</dcterms:modified>
</cp:coreProperties>
</file>