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425" yWindow="0" windowWidth="18225" windowHeight="11955" activeTab="11"/>
  </bookViews>
  <sheets>
    <sheet name="Enero" sheetId="8" r:id="rId1"/>
    <sheet name="Febrero" sheetId="9" r:id="rId2"/>
    <sheet name="Marzo" sheetId="10" r:id="rId3"/>
    <sheet name="Abril" sheetId="11" r:id="rId4"/>
    <sheet name="Mayo" sheetId="12" r:id="rId5"/>
    <sheet name="Junio" sheetId="13" r:id="rId6"/>
    <sheet name="Julio" sheetId="14" r:id="rId7"/>
    <sheet name="Agosto" sheetId="15" r:id="rId8"/>
    <sheet name="Septiembre" sheetId="16" r:id="rId9"/>
    <sheet name="Octubre" sheetId="17" r:id="rId10"/>
    <sheet name="Noviembre" sheetId="18" r:id="rId11"/>
    <sheet name="Diciembre" sheetId="19" r:id="rId12"/>
  </sheets>
  <calcPr calcId="125725"/>
</workbook>
</file>

<file path=xl/calcChain.xml><?xml version="1.0" encoding="utf-8"?>
<calcChain xmlns="http://schemas.openxmlformats.org/spreadsheetml/2006/main">
  <c r="Y13" i="19"/>
  <c r="X13"/>
  <c r="U13"/>
  <c r="T13"/>
  <c r="S13"/>
  <c r="R13"/>
  <c r="O13"/>
  <c r="N13"/>
  <c r="M13"/>
  <c r="L13"/>
  <c r="K13"/>
  <c r="J13"/>
  <c r="I13"/>
  <c r="H13"/>
  <c r="G13"/>
  <c r="F13"/>
  <c r="E13"/>
  <c r="D13"/>
  <c r="C13"/>
  <c r="B13"/>
  <c r="V12"/>
  <c r="P12"/>
  <c r="V11"/>
  <c r="P11"/>
  <c r="V10"/>
  <c r="P10"/>
  <c r="Z10" s="1"/>
  <c r="V9"/>
  <c r="P9"/>
  <c r="P8"/>
  <c r="V7"/>
  <c r="P7"/>
  <c r="V6"/>
  <c r="P6"/>
  <c r="Z12" l="1"/>
  <c r="Z7"/>
  <c r="P13"/>
  <c r="Q9" s="1"/>
  <c r="Z6"/>
  <c r="Z9"/>
  <c r="Z11"/>
  <c r="V13"/>
  <c r="W10" s="1"/>
  <c r="Z8"/>
  <c r="C13" i="18"/>
  <c r="Y13"/>
  <c r="X13"/>
  <c r="U13"/>
  <c r="T13"/>
  <c r="S13"/>
  <c r="R13"/>
  <c r="O13"/>
  <c r="N13"/>
  <c r="M13"/>
  <c r="L13"/>
  <c r="K13"/>
  <c r="J13"/>
  <c r="I13"/>
  <c r="H13"/>
  <c r="F13"/>
  <c r="E13"/>
  <c r="D13"/>
  <c r="B13"/>
  <c r="V12"/>
  <c r="P12"/>
  <c r="Z12" s="1"/>
  <c r="V11"/>
  <c r="P11"/>
  <c r="V10"/>
  <c r="P10"/>
  <c r="Z10" s="1"/>
  <c r="V9"/>
  <c r="P9"/>
  <c r="P8"/>
  <c r="V7"/>
  <c r="P7"/>
  <c r="V6"/>
  <c r="P6"/>
  <c r="B13" i="17"/>
  <c r="C13"/>
  <c r="D13"/>
  <c r="E13"/>
  <c r="F13"/>
  <c r="G13"/>
  <c r="H13"/>
  <c r="I13"/>
  <c r="J13"/>
  <c r="K13"/>
  <c r="L13"/>
  <c r="M13"/>
  <c r="N13"/>
  <c r="O13"/>
  <c r="Y13"/>
  <c r="X13"/>
  <c r="U13"/>
  <c r="T13"/>
  <c r="S13"/>
  <c r="R13"/>
  <c r="V12"/>
  <c r="P12"/>
  <c r="V11"/>
  <c r="P11"/>
  <c r="V10"/>
  <c r="P10"/>
  <c r="V9"/>
  <c r="P9"/>
  <c r="P8"/>
  <c r="Z8" s="1"/>
  <c r="V7"/>
  <c r="P7"/>
  <c r="Z7" s="1"/>
  <c r="V6"/>
  <c r="P6"/>
  <c r="B13" i="16"/>
  <c r="P13" s="1"/>
  <c r="C13"/>
  <c r="D13"/>
  <c r="E13"/>
  <c r="F13"/>
  <c r="G7" s="1"/>
  <c r="H13"/>
  <c r="I13"/>
  <c r="J13"/>
  <c r="K13"/>
  <c r="L13"/>
  <c r="M13"/>
  <c r="N13"/>
  <c r="O13"/>
  <c r="Y13"/>
  <c r="X13"/>
  <c r="U13"/>
  <c r="T13"/>
  <c r="S13"/>
  <c r="R13"/>
  <c r="V12"/>
  <c r="P12"/>
  <c r="V11"/>
  <c r="P11"/>
  <c r="V10"/>
  <c r="P10"/>
  <c r="Z10" s="1"/>
  <c r="V9"/>
  <c r="P9"/>
  <c r="P8"/>
  <c r="V7"/>
  <c r="P7"/>
  <c r="V6"/>
  <c r="P6"/>
  <c r="Q10" i="19" l="1"/>
  <c r="Q7"/>
  <c r="Q11"/>
  <c r="Q6"/>
  <c r="Q13"/>
  <c r="Q8"/>
  <c r="Q12"/>
  <c r="W11"/>
  <c r="W9"/>
  <c r="W6"/>
  <c r="Z13"/>
  <c r="AA11" s="1"/>
  <c r="W12"/>
  <c r="W7"/>
  <c r="G13" i="18"/>
  <c r="Z7"/>
  <c r="P13"/>
  <c r="Q9" s="1"/>
  <c r="Q10"/>
  <c r="Z6"/>
  <c r="Z9"/>
  <c r="Z11"/>
  <c r="V13"/>
  <c r="W10" s="1"/>
  <c r="Z8"/>
  <c r="P13" i="17"/>
  <c r="Q11" s="1"/>
  <c r="Z11"/>
  <c r="Z6"/>
  <c r="Z12"/>
  <c r="Q13"/>
  <c r="Z10"/>
  <c r="V13"/>
  <c r="Z9"/>
  <c r="Z12" i="16"/>
  <c r="G12"/>
  <c r="G6"/>
  <c r="G9"/>
  <c r="G10"/>
  <c r="G11"/>
  <c r="Q9"/>
  <c r="Z7"/>
  <c r="Z6"/>
  <c r="Z9"/>
  <c r="Z11"/>
  <c r="V13"/>
  <c r="W10" s="1"/>
  <c r="Z8"/>
  <c r="Y13" i="15"/>
  <c r="X13"/>
  <c r="U13"/>
  <c r="T13"/>
  <c r="S13"/>
  <c r="R13"/>
  <c r="O13"/>
  <c r="N13"/>
  <c r="M13"/>
  <c r="L13"/>
  <c r="K13"/>
  <c r="J13"/>
  <c r="I13"/>
  <c r="H13"/>
  <c r="G13"/>
  <c r="F13"/>
  <c r="E13"/>
  <c r="D13"/>
  <c r="C13"/>
  <c r="B13"/>
  <c r="V12"/>
  <c r="P12"/>
  <c r="V11"/>
  <c r="P11"/>
  <c r="V10"/>
  <c r="P10"/>
  <c r="V9"/>
  <c r="P9"/>
  <c r="P8"/>
  <c r="Z8" s="1"/>
  <c r="V7"/>
  <c r="P7"/>
  <c r="V6"/>
  <c r="P6"/>
  <c r="V9" i="14"/>
  <c r="V10"/>
  <c r="V11"/>
  <c r="V12"/>
  <c r="D13"/>
  <c r="E13"/>
  <c r="X13"/>
  <c r="Y13"/>
  <c r="U13"/>
  <c r="T13"/>
  <c r="S13"/>
  <c r="R13"/>
  <c r="O13"/>
  <c r="N13"/>
  <c r="M13"/>
  <c r="L13"/>
  <c r="K13"/>
  <c r="J13"/>
  <c r="I13"/>
  <c r="H13"/>
  <c r="G13"/>
  <c r="F13"/>
  <c r="C13"/>
  <c r="B13"/>
  <c r="P12"/>
  <c r="P11"/>
  <c r="P10"/>
  <c r="P9"/>
  <c r="P8"/>
  <c r="V7"/>
  <c r="P7"/>
  <c r="V6"/>
  <c r="P6"/>
  <c r="V8" i="13"/>
  <c r="R13"/>
  <c r="S13"/>
  <c r="T13"/>
  <c r="U13"/>
  <c r="Y13"/>
  <c r="X13"/>
  <c r="O13"/>
  <c r="N13"/>
  <c r="M13"/>
  <c r="L13"/>
  <c r="K13"/>
  <c r="J13"/>
  <c r="I13"/>
  <c r="H13"/>
  <c r="G13"/>
  <c r="F13"/>
  <c r="D13"/>
  <c r="C13"/>
  <c r="B13"/>
  <c r="V12"/>
  <c r="P12"/>
  <c r="V11"/>
  <c r="P11"/>
  <c r="V10"/>
  <c r="P10"/>
  <c r="V9"/>
  <c r="P9"/>
  <c r="P8"/>
  <c r="V7"/>
  <c r="P7"/>
  <c r="V6"/>
  <c r="P6"/>
  <c r="V8" i="12"/>
  <c r="AA9" i="19" l="1"/>
  <c r="AA6"/>
  <c r="AA8"/>
  <c r="AA13"/>
  <c r="AA7"/>
  <c r="AA12"/>
  <c r="AA10"/>
  <c r="W13"/>
  <c r="Q7" i="17"/>
  <c r="Q7" i="18"/>
  <c r="Q11"/>
  <c r="Q6"/>
  <c r="Q13"/>
  <c r="Q8"/>
  <c r="Q12"/>
  <c r="W11"/>
  <c r="W9"/>
  <c r="W6"/>
  <c r="Z13"/>
  <c r="AA11" s="1"/>
  <c r="W12"/>
  <c r="W7"/>
  <c r="Q8" i="17"/>
  <c r="Q6"/>
  <c r="Q12"/>
  <c r="Q9"/>
  <c r="Q10"/>
  <c r="Z13"/>
  <c r="AA13" s="1"/>
  <c r="W10"/>
  <c r="W9"/>
  <c r="W6"/>
  <c r="W7"/>
  <c r="W12"/>
  <c r="W11"/>
  <c r="G13" i="16"/>
  <c r="Q6"/>
  <c r="Q8"/>
  <c r="Q13"/>
  <c r="Q12"/>
  <c r="Q10"/>
  <c r="Q11"/>
  <c r="Q7"/>
  <c r="W11"/>
  <c r="W9"/>
  <c r="W6"/>
  <c r="Z13"/>
  <c r="AA9" s="1"/>
  <c r="W12"/>
  <c r="W7"/>
  <c r="Z12" i="15"/>
  <c r="Z10"/>
  <c r="P13"/>
  <c r="Q11" s="1"/>
  <c r="Z7"/>
  <c r="Z6"/>
  <c r="Z9"/>
  <c r="Z11"/>
  <c r="V13"/>
  <c r="W12" s="1"/>
  <c r="Z9" i="14"/>
  <c r="Z12"/>
  <c r="Z7"/>
  <c r="Z10"/>
  <c r="V13"/>
  <c r="W6" s="1"/>
  <c r="Z8"/>
  <c r="Z6"/>
  <c r="Z11"/>
  <c r="P13"/>
  <c r="Q7" s="1"/>
  <c r="W10"/>
  <c r="Z7" i="13"/>
  <c r="Z9"/>
  <c r="Z11"/>
  <c r="V13"/>
  <c r="W10" s="1"/>
  <c r="P13"/>
  <c r="Q6" s="1"/>
  <c r="W12"/>
  <c r="W9"/>
  <c r="Z6"/>
  <c r="Z8"/>
  <c r="Z12"/>
  <c r="Z10"/>
  <c r="Y13" i="12"/>
  <c r="X13"/>
  <c r="U13"/>
  <c r="T13"/>
  <c r="S13"/>
  <c r="R13"/>
  <c r="O13"/>
  <c r="N13"/>
  <c r="M13"/>
  <c r="L13"/>
  <c r="K13"/>
  <c r="J13"/>
  <c r="I13"/>
  <c r="H13"/>
  <c r="G13"/>
  <c r="F13"/>
  <c r="D13"/>
  <c r="C13"/>
  <c r="B13"/>
  <c r="V12"/>
  <c r="P12"/>
  <c r="V11"/>
  <c r="P11"/>
  <c r="V10"/>
  <c r="P10"/>
  <c r="V9"/>
  <c r="P9"/>
  <c r="P8"/>
  <c r="V7"/>
  <c r="P7"/>
  <c r="V6"/>
  <c r="P6"/>
  <c r="P7" i="11"/>
  <c r="Y13"/>
  <c r="X13"/>
  <c r="U13"/>
  <c r="T13"/>
  <c r="S13"/>
  <c r="R13"/>
  <c r="O13"/>
  <c r="N13"/>
  <c r="M13"/>
  <c r="L13"/>
  <c r="K13"/>
  <c r="J13"/>
  <c r="I13"/>
  <c r="H13"/>
  <c r="G13"/>
  <c r="F13"/>
  <c r="D13"/>
  <c r="C13"/>
  <c r="B13"/>
  <c r="V12"/>
  <c r="P12"/>
  <c r="V11"/>
  <c r="P11"/>
  <c r="V10"/>
  <c r="P10"/>
  <c r="V9"/>
  <c r="P9"/>
  <c r="P8"/>
  <c r="V7"/>
  <c r="Z7"/>
  <c r="V6"/>
  <c r="P6"/>
  <c r="P7" i="10"/>
  <c r="P8"/>
  <c r="Z8" s="1"/>
  <c r="P9"/>
  <c r="P10"/>
  <c r="P11"/>
  <c r="P12"/>
  <c r="P6"/>
  <c r="V7"/>
  <c r="V9"/>
  <c r="V10"/>
  <c r="V11"/>
  <c r="V12"/>
  <c r="V6"/>
  <c r="Z10"/>
  <c r="Z11"/>
  <c r="Y13"/>
  <c r="X13"/>
  <c r="V13"/>
  <c r="W8" s="1"/>
  <c r="U13"/>
  <c r="T13"/>
  <c r="S13"/>
  <c r="R13"/>
  <c r="O13"/>
  <c r="N13"/>
  <c r="M13"/>
  <c r="L13"/>
  <c r="K13"/>
  <c r="J13"/>
  <c r="I13"/>
  <c r="H13"/>
  <c r="G13"/>
  <c r="F13"/>
  <c r="D13"/>
  <c r="C13"/>
  <c r="B13"/>
  <c r="Q13" i="9"/>
  <c r="R13"/>
  <c r="S13"/>
  <c r="T13"/>
  <c r="U13"/>
  <c r="V13"/>
  <c r="W13"/>
  <c r="X13"/>
  <c r="Y13"/>
  <c r="Z13"/>
  <c r="AA13"/>
  <c r="O13"/>
  <c r="N13"/>
  <c r="M13"/>
  <c r="L13"/>
  <c r="K13"/>
  <c r="J13"/>
  <c r="I13"/>
  <c r="H13"/>
  <c r="G13"/>
  <c r="F13"/>
  <c r="D13"/>
  <c r="C13"/>
  <c r="B13"/>
  <c r="J13" i="8"/>
  <c r="D13"/>
  <c r="Z9"/>
  <c r="V12"/>
  <c r="Z12" s="1"/>
  <c r="V11"/>
  <c r="Z11" s="1"/>
  <c r="V10"/>
  <c r="Z10" s="1"/>
  <c r="V9"/>
  <c r="V8"/>
  <c r="V7"/>
  <c r="Z7" s="1"/>
  <c r="V6"/>
  <c r="Z6" s="1"/>
  <c r="X13"/>
  <c r="T13"/>
  <c r="R13"/>
  <c r="N13"/>
  <c r="L13"/>
  <c r="H13"/>
  <c r="F13"/>
  <c r="B13"/>
  <c r="P13" l="1"/>
  <c r="AA6" i="18"/>
  <c r="W12" i="10"/>
  <c r="W7"/>
  <c r="W11"/>
  <c r="AA8" i="18"/>
  <c r="AA9"/>
  <c r="AA13"/>
  <c r="AA7"/>
  <c r="AA12"/>
  <c r="AA10"/>
  <c r="W13"/>
  <c r="AA10" i="17"/>
  <c r="AA7"/>
  <c r="AA9"/>
  <c r="AA6"/>
  <c r="AA12"/>
  <c r="AA11"/>
  <c r="AA8"/>
  <c r="W13"/>
  <c r="AA8" i="16"/>
  <c r="AA11"/>
  <c r="AA6"/>
  <c r="AA13"/>
  <c r="AA7"/>
  <c r="AA12"/>
  <c r="AA10"/>
  <c r="W13"/>
  <c r="W10" i="10"/>
  <c r="W6"/>
  <c r="W9"/>
  <c r="Q13" i="13"/>
  <c r="Q12"/>
  <c r="Z7" i="10"/>
  <c r="Q11" i="13"/>
  <c r="P13" i="9"/>
  <c r="Z6" i="10"/>
  <c r="Q12" i="15"/>
  <c r="Q10"/>
  <c r="Q8"/>
  <c r="Q6"/>
  <c r="Q7"/>
  <c r="Q9"/>
  <c r="Q13"/>
  <c r="W6"/>
  <c r="W11"/>
  <c r="W9"/>
  <c r="W7"/>
  <c r="Z13"/>
  <c r="AA9" s="1"/>
  <c r="W10"/>
  <c r="W8" i="14"/>
  <c r="Q10"/>
  <c r="Q9"/>
  <c r="Q6"/>
  <c r="Q13"/>
  <c r="Q12"/>
  <c r="Q11"/>
  <c r="Q8"/>
  <c r="Z13"/>
  <c r="AA13" s="1"/>
  <c r="W12"/>
  <c r="W9"/>
  <c r="W11"/>
  <c r="W7"/>
  <c r="W13" s="1"/>
  <c r="Q7" i="13"/>
  <c r="Q10"/>
  <c r="W7"/>
  <c r="W6"/>
  <c r="W8"/>
  <c r="W11"/>
  <c r="Q9"/>
  <c r="Q8"/>
  <c r="Z13"/>
  <c r="Z7" i="12"/>
  <c r="Z9"/>
  <c r="Z11"/>
  <c r="Z10"/>
  <c r="Z12"/>
  <c r="P13"/>
  <c r="Q6" s="1"/>
  <c r="Z6"/>
  <c r="V13"/>
  <c r="Z8"/>
  <c r="Z9" i="11"/>
  <c r="Z11"/>
  <c r="Z10"/>
  <c r="Z12"/>
  <c r="P13"/>
  <c r="Q6" s="1"/>
  <c r="Z6"/>
  <c r="V13"/>
  <c r="Z8"/>
  <c r="Z12" i="10"/>
  <c r="Z9"/>
  <c r="P13"/>
  <c r="Q9" s="1"/>
  <c r="Z8" i="8"/>
  <c r="Z13" s="1"/>
  <c r="W13" i="10" l="1"/>
  <c r="Z13"/>
  <c r="Q7"/>
  <c r="Q13"/>
  <c r="Q10"/>
  <c r="Q11"/>
  <c r="Q6"/>
  <c r="Q8"/>
  <c r="Q12"/>
  <c r="W13" i="15"/>
  <c r="AA13"/>
  <c r="AA10"/>
  <c r="AA6"/>
  <c r="AA8"/>
  <c r="AA7"/>
  <c r="AA12"/>
  <c r="AA11"/>
  <c r="AA12" i="14"/>
  <c r="AA6"/>
  <c r="AA8"/>
  <c r="AA9"/>
  <c r="AA7"/>
  <c r="AA11"/>
  <c r="AA10"/>
  <c r="W13" i="13"/>
  <c r="AA13"/>
  <c r="AA7"/>
  <c r="AA11"/>
  <c r="AA9"/>
  <c r="AA8"/>
  <c r="AA10"/>
  <c r="AA6"/>
  <c r="AA12"/>
  <c r="Q13" i="12"/>
  <c r="Q7"/>
  <c r="Q8"/>
  <c r="Q12"/>
  <c r="Q11"/>
  <c r="Q10"/>
  <c r="Q9"/>
  <c r="W12"/>
  <c r="W10"/>
  <c r="W8"/>
  <c r="W6"/>
  <c r="W11"/>
  <c r="W9"/>
  <c r="Z13"/>
  <c r="AA8" s="1"/>
  <c r="W7"/>
  <c r="Q13" i="11"/>
  <c r="Q7"/>
  <c r="Q8"/>
  <c r="Q12"/>
  <c r="Q11"/>
  <c r="Q10"/>
  <c r="Q9"/>
  <c r="W12"/>
  <c r="W10"/>
  <c r="W8"/>
  <c r="W6"/>
  <c r="W11"/>
  <c r="W9"/>
  <c r="Z13"/>
  <c r="AA8" s="1"/>
  <c r="W7"/>
  <c r="AA7" i="10"/>
  <c r="AA11"/>
  <c r="AA10"/>
  <c r="AA9"/>
  <c r="AA13"/>
  <c r="AA8"/>
  <c r="AA12"/>
  <c r="AA6"/>
  <c r="V13" i="8"/>
  <c r="C13"/>
  <c r="AA6" i="12" l="1"/>
  <c r="AA13"/>
  <c r="AA7"/>
  <c r="AA11"/>
  <c r="AA9"/>
  <c r="AA12"/>
  <c r="AA10"/>
  <c r="W13"/>
  <c r="AA6" i="11"/>
  <c r="AA13"/>
  <c r="AA11"/>
  <c r="AA9"/>
  <c r="AA12"/>
  <c r="AA7"/>
  <c r="AA10"/>
  <c r="W13"/>
  <c r="W9" i="8"/>
  <c r="W10"/>
  <c r="W12"/>
  <c r="W11"/>
  <c r="W6"/>
  <c r="W7"/>
  <c r="W8"/>
  <c r="U13"/>
  <c r="I13"/>
  <c r="M13"/>
  <c r="O13"/>
  <c r="S13"/>
  <c r="G13"/>
  <c r="K13"/>
  <c r="AA7" l="1"/>
  <c r="AA11"/>
  <c r="AA12"/>
  <c r="AA9"/>
  <c r="AA6"/>
  <c r="AA10"/>
  <c r="AA8"/>
  <c r="Q13"/>
  <c r="W13"/>
  <c r="Y13" l="1"/>
  <c r="AA13"/>
</calcChain>
</file>

<file path=xl/sharedStrings.xml><?xml version="1.0" encoding="utf-8"?>
<sst xmlns="http://schemas.openxmlformats.org/spreadsheetml/2006/main" count="668" uniqueCount="40">
  <si>
    <t>Inversiones de los Fondos de Pensiones Por Calificación de Riesgo</t>
  </si>
  <si>
    <t>TOTAL GENERAL</t>
  </si>
  <si>
    <t>VALOR MERCADO</t>
  </si>
  <si>
    <t>C-1</t>
  </si>
  <si>
    <t>C-2</t>
  </si>
  <si>
    <t>C-3</t>
  </si>
  <si>
    <t>AAA</t>
  </si>
  <si>
    <t xml:space="preserve">AA </t>
  </si>
  <si>
    <t xml:space="preserve">A  </t>
  </si>
  <si>
    <t>BBB</t>
  </si>
  <si>
    <t>TOTAL</t>
  </si>
  <si>
    <t>TOTAL CCI</t>
  </si>
  <si>
    <t>%</t>
  </si>
  <si>
    <t>FONDO DE SOLIDARIDAD SOCIAL</t>
  </si>
  <si>
    <t xml:space="preserve"> POPULAR</t>
  </si>
  <si>
    <t xml:space="preserve"> ROMANA</t>
  </si>
  <si>
    <t xml:space="preserve"> SCOTIA CRECER</t>
  </si>
  <si>
    <t xml:space="preserve"> SIEMBRA</t>
  </si>
  <si>
    <t xml:space="preserve"> RESERVAS</t>
  </si>
  <si>
    <t xml:space="preserve"> ATLÁNTICO</t>
  </si>
  <si>
    <t>Nota: No incluye Fondos Complementarios.</t>
  </si>
  <si>
    <t>1/Las Calificaciones C-1, C-2 y C-3 corresponden a instrumentos de corto plazo.</t>
  </si>
  <si>
    <r>
      <t>CALIFICACIÓN RIESGO</t>
    </r>
    <r>
      <rPr>
        <b/>
        <vertAlign val="superscript"/>
        <sz val="11"/>
        <color rgb="FFFFFFFF"/>
        <rFont val="Calibri"/>
        <family val="2"/>
      </rPr>
      <t>1</t>
    </r>
  </si>
  <si>
    <t xml:space="preserve"> FONDO BANCO DE RESERVAS</t>
  </si>
  <si>
    <t>FONDO BANCO CENTRAL</t>
  </si>
  <si>
    <t>TOTAL FONDOS DE REPARTO INDIVIDUALIZADO</t>
  </si>
  <si>
    <t>Al 31 de enero 2018</t>
  </si>
  <si>
    <t>JMMB- BDI</t>
  </si>
  <si>
    <t>-</t>
  </si>
  <si>
    <t>Al 28 de Febrero 2018</t>
  </si>
  <si>
    <t>Al 31 de Marzo 2018</t>
  </si>
  <si>
    <t>Al 30 de Abril 2018</t>
  </si>
  <si>
    <t>Al 31 de Mayo 2018</t>
  </si>
  <si>
    <t>Al 30 de Junio 2018</t>
  </si>
  <si>
    <t>Al 31 de Julio 2018</t>
  </si>
  <si>
    <t>Al 31 de Agosto 2018</t>
  </si>
  <si>
    <t>Al 30 de Septiembre 2018</t>
  </si>
  <si>
    <t>Al 31 de Octubre 2018</t>
  </si>
  <si>
    <t>Al 30 de Noviembre 2018</t>
  </si>
  <si>
    <t>Al 31 de Diciembre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</si>
</sst>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0.00%"/>
  </numFmts>
  <fonts count="10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vertAlign val="superscript"/>
      <sz val="11"/>
      <color rgb="FFFFFFFF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8">
    <xf numFmtId="0" fontId="0" fillId="0" borderId="0" xfId="0"/>
    <xf numFmtId="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/>
    </xf>
    <xf numFmtId="0" fontId="6" fillId="0" borderId="0" xfId="1"/>
    <xf numFmtId="0" fontId="6" fillId="0" borderId="0" xfId="1" applyAlignment="1">
      <alignment horizontal="center"/>
    </xf>
    <xf numFmtId="4" fontId="3" fillId="3" borderId="4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1" applyFont="1"/>
    <xf numFmtId="43" fontId="0" fillId="0" borderId="1" xfId="2" applyFont="1" applyBorder="1" applyAlignment="1">
      <alignment horizontal="center"/>
    </xf>
    <xf numFmtId="4" fontId="6" fillId="0" borderId="0" xfId="1" applyNumberFormat="1"/>
    <xf numFmtId="4" fontId="6" fillId="0" borderId="1" xfId="0" applyNumberFormat="1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0" fillId="2" borderId="1" xfId="2" applyFont="1" applyFill="1" applyBorder="1" applyAlignment="1">
      <alignment horizontal="center"/>
    </xf>
    <xf numFmtId="43" fontId="1" fillId="2" borderId="1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0" fontId="0" fillId="0" borderId="1" xfId="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4" fillId="2" borderId="1" xfId="2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1" applyFont="1" applyFill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1"/>
    <cellStyle name="Porcentual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"/>
  <sheetViews>
    <sheetView showGridLines="0" workbookViewId="0">
      <selection activeCell="D5" sqref="D5:E5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bestFit="1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bestFit="1" customWidth="1"/>
    <col min="13" max="13" width="8.85546875" style="8" customWidth="1"/>
    <col min="14" max="14" width="17.85546875" style="8" bestFit="1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7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7" customFormat="1">
      <c r="A2" s="55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7" customFormat="1">
      <c r="A3" s="16"/>
      <c r="B3" s="15"/>
      <c r="C3" s="15"/>
      <c r="D3" s="22"/>
      <c r="E3" s="22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7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7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7">
      <c r="A6" s="13" t="s">
        <v>3</v>
      </c>
      <c r="B6" s="18">
        <v>73687756.909999996</v>
      </c>
      <c r="C6" s="2">
        <v>3.3997520000000003E-2</v>
      </c>
      <c r="D6" s="18">
        <v>25216732.489999998</v>
      </c>
      <c r="E6" s="2">
        <v>9.4461879999999998E-2</v>
      </c>
      <c r="F6" s="18">
        <v>19119404305.990002</v>
      </c>
      <c r="G6" s="2">
        <v>0.13076692000000001</v>
      </c>
      <c r="H6" s="18">
        <v>5299108588.3000002</v>
      </c>
      <c r="I6" s="2">
        <v>7.3662980000000003E-2</v>
      </c>
      <c r="J6" s="1">
        <v>1157510990.5999999</v>
      </c>
      <c r="K6" s="2">
        <v>0.26959891000000002</v>
      </c>
      <c r="L6" s="18">
        <v>16865648315.540001</v>
      </c>
      <c r="M6" s="2">
        <v>0.16850402</v>
      </c>
      <c r="N6" s="18">
        <v>2296711244.1700001</v>
      </c>
      <c r="O6" s="2">
        <v>2.555555E-2</v>
      </c>
      <c r="P6" s="14">
        <v>44837287934</v>
      </c>
      <c r="Q6" s="7">
        <v>0.10808420000000001</v>
      </c>
      <c r="R6" s="4">
        <v>1258572854.45</v>
      </c>
      <c r="S6" s="2">
        <v>9.8062830000000004E-2</v>
      </c>
      <c r="T6" s="4">
        <v>3633725687.4200001</v>
      </c>
      <c r="U6" s="2">
        <v>0.17581260000000001</v>
      </c>
      <c r="V6" s="14">
        <f>+R6+T6</f>
        <v>4892298541.8699999</v>
      </c>
      <c r="W6" s="7">
        <f>+V6/$V$13</f>
        <v>0.1460277436261195</v>
      </c>
      <c r="X6" s="20">
        <v>2179833935.04</v>
      </c>
      <c r="Y6" s="21">
        <v>7.5855249999999999E-2</v>
      </c>
      <c r="Z6" s="14">
        <f>+P6+V6+X6</f>
        <v>51909420410.910004</v>
      </c>
      <c r="AA6" s="7">
        <f>+Z6/$Z$13</f>
        <v>0.10880745729887563</v>
      </c>
    </row>
    <row r="7" spans="1:27">
      <c r="A7" s="13" t="s">
        <v>4</v>
      </c>
      <c r="B7" s="18">
        <v>107372808.03</v>
      </c>
      <c r="C7" s="2">
        <v>4.953888E-2</v>
      </c>
      <c r="D7" s="18">
        <v>19970995.59</v>
      </c>
      <c r="E7" s="2">
        <v>7.4811349999999999E-2</v>
      </c>
      <c r="F7" s="18">
        <v>1323047963.48</v>
      </c>
      <c r="G7" s="2">
        <v>9.0489699999999999E-3</v>
      </c>
      <c r="H7" s="18">
        <v>430029016.98000002</v>
      </c>
      <c r="I7" s="2">
        <v>5.9778399999999999E-3</v>
      </c>
      <c r="J7" s="1">
        <v>8454553.3000000007</v>
      </c>
      <c r="K7" s="2">
        <v>1.9691700000000001E-3</v>
      </c>
      <c r="L7" s="18">
        <v>1377001279.3800001</v>
      </c>
      <c r="M7" s="2">
        <v>1.375757E-2</v>
      </c>
      <c r="N7" s="18">
        <v>770620920.12</v>
      </c>
      <c r="O7" s="2">
        <v>8.5747099999999993E-3</v>
      </c>
      <c r="P7" s="14">
        <v>4036497536.8800001</v>
      </c>
      <c r="Q7" s="7">
        <v>9.7303300000000006E-3</v>
      </c>
      <c r="R7" s="4">
        <v>100915977.72</v>
      </c>
      <c r="S7" s="2">
        <v>7.8629600000000004E-3</v>
      </c>
      <c r="T7" s="4">
        <v>2586448977.9899998</v>
      </c>
      <c r="U7" s="2">
        <v>0.12514162000000001</v>
      </c>
      <c r="V7" s="14">
        <f t="shared" ref="V7:V12" si="0">+R7+T7</f>
        <v>2687364955.7099996</v>
      </c>
      <c r="W7" s="7">
        <f t="shared" ref="W7:W12" si="1">+V7/$V$13</f>
        <v>8.0213796730450149E-2</v>
      </c>
      <c r="X7" s="20">
        <v>55420153.25</v>
      </c>
      <c r="Y7" s="21">
        <v>1.92855E-3</v>
      </c>
      <c r="Z7" s="14">
        <f t="shared" ref="Z7:Z12" si="2">+P7+V7+X7</f>
        <v>6779282645.8400002</v>
      </c>
      <c r="AA7" s="7">
        <f t="shared" ref="AA7:AA12" si="3">+Z7/$Z$13</f>
        <v>1.4210070179269667E-2</v>
      </c>
    </row>
    <row r="8" spans="1:27">
      <c r="A8" s="13" t="s">
        <v>5</v>
      </c>
      <c r="B8" s="18" t="s">
        <v>28</v>
      </c>
      <c r="C8" s="2" t="s">
        <v>28</v>
      </c>
      <c r="D8" s="18" t="s">
        <v>28</v>
      </c>
      <c r="E8" s="2" t="s">
        <v>28</v>
      </c>
      <c r="F8" s="18">
        <v>170775278.77000001</v>
      </c>
      <c r="G8" s="2">
        <v>1.1680200000000001E-3</v>
      </c>
      <c r="H8" s="18">
        <v>4788343.4800000004</v>
      </c>
      <c r="I8" s="2">
        <v>6.656E-5</v>
      </c>
      <c r="J8" s="1">
        <v>106947203.22</v>
      </c>
      <c r="K8" s="2">
        <v>2.490935E-2</v>
      </c>
      <c r="L8" s="18">
        <v>452744456.10000002</v>
      </c>
      <c r="M8" s="18">
        <v>4.5233499999999998E-3</v>
      </c>
      <c r="N8" s="18">
        <v>173760717.49000001</v>
      </c>
      <c r="O8" s="2">
        <v>1.93344E-3</v>
      </c>
      <c r="P8" s="14">
        <v>909015999.05999994</v>
      </c>
      <c r="Q8" s="7">
        <v>2.19126E-3</v>
      </c>
      <c r="R8" s="18">
        <v>0</v>
      </c>
      <c r="S8" s="18">
        <v>0</v>
      </c>
      <c r="T8" s="18">
        <v>0</v>
      </c>
      <c r="U8" s="18">
        <v>0</v>
      </c>
      <c r="V8" s="25">
        <f t="shared" si="0"/>
        <v>0</v>
      </c>
      <c r="W8" s="25">
        <f t="shared" si="1"/>
        <v>0</v>
      </c>
      <c r="X8" s="20">
        <v>1663319.32</v>
      </c>
      <c r="Y8" s="21">
        <v>5.7880000000000001E-5</v>
      </c>
      <c r="Z8" s="14">
        <f t="shared" si="2"/>
        <v>910679318.38</v>
      </c>
      <c r="AA8" s="7">
        <f t="shared" si="3"/>
        <v>1.9088770451148238E-3</v>
      </c>
    </row>
    <row r="9" spans="1:27">
      <c r="A9" s="13" t="s">
        <v>6</v>
      </c>
      <c r="B9" s="18">
        <v>1670070559.9100001</v>
      </c>
      <c r="C9" s="2">
        <v>0.77052487000000003</v>
      </c>
      <c r="D9" s="18">
        <v>201425545.53999999</v>
      </c>
      <c r="E9" s="2">
        <v>0.75454010999999999</v>
      </c>
      <c r="F9" s="18">
        <v>104854449600.38</v>
      </c>
      <c r="G9" s="2">
        <v>0.71715065</v>
      </c>
      <c r="H9" s="18">
        <v>56598822549.010002</v>
      </c>
      <c r="I9" s="2">
        <v>0.78678099999999995</v>
      </c>
      <c r="J9" s="1">
        <v>3020542942.5500002</v>
      </c>
      <c r="K9" s="2">
        <v>0.70352256000000002</v>
      </c>
      <c r="L9" s="18">
        <v>74319121534.630005</v>
      </c>
      <c r="M9" s="2">
        <v>0.74251940000000005</v>
      </c>
      <c r="N9" s="18">
        <v>71272472407.169998</v>
      </c>
      <c r="O9" s="2">
        <v>0.79305013999999996</v>
      </c>
      <c r="P9" s="14">
        <v>311936905139.19</v>
      </c>
      <c r="Q9" s="7">
        <v>0.75195115999999995</v>
      </c>
      <c r="R9" s="4">
        <v>9804218624.1200008</v>
      </c>
      <c r="S9" s="2">
        <v>0.76390444000000002</v>
      </c>
      <c r="T9" s="4">
        <v>12626921306.77</v>
      </c>
      <c r="U9" s="2">
        <v>0.61093545999999999</v>
      </c>
      <c r="V9" s="14">
        <f t="shared" si="0"/>
        <v>22431139930.889999</v>
      </c>
      <c r="W9" s="7">
        <f t="shared" si="1"/>
        <v>0.6695357454243962</v>
      </c>
      <c r="X9" s="20">
        <v>22844346582.849998</v>
      </c>
      <c r="Y9" s="21">
        <v>0.79495209</v>
      </c>
      <c r="Z9" s="14">
        <f t="shared" si="2"/>
        <v>357212391652.92999</v>
      </c>
      <c r="AA9" s="7">
        <f t="shared" si="3"/>
        <v>0.74875372800803819</v>
      </c>
    </row>
    <row r="10" spans="1:27">
      <c r="A10" s="13" t="s">
        <v>7</v>
      </c>
      <c r="B10" s="18">
        <v>24650030.75</v>
      </c>
      <c r="C10" s="18">
        <v>1.137285E-2</v>
      </c>
      <c r="D10" s="18" t="s">
        <v>28</v>
      </c>
      <c r="E10" s="18" t="s">
        <v>28</v>
      </c>
      <c r="F10" s="18">
        <v>11485343959.93</v>
      </c>
      <c r="G10" s="2">
        <v>7.8553860000000003E-2</v>
      </c>
      <c r="H10" s="18">
        <v>4669991707.3500004</v>
      </c>
      <c r="I10" s="2">
        <v>6.4917619999999995E-2</v>
      </c>
      <c r="J10" s="18" t="s">
        <v>28</v>
      </c>
      <c r="K10" s="18" t="s">
        <v>28</v>
      </c>
      <c r="L10" s="18">
        <v>3892916402.2800002</v>
      </c>
      <c r="M10" s="2">
        <v>3.889397E-2</v>
      </c>
      <c r="N10" s="18">
        <v>9431440590.3299999</v>
      </c>
      <c r="O10" s="2">
        <v>0.10494381999999999</v>
      </c>
      <c r="P10" s="14">
        <v>29504342690.639999</v>
      </c>
      <c r="Q10" s="7">
        <v>7.11228E-2</v>
      </c>
      <c r="R10" s="4">
        <v>624877204.49000001</v>
      </c>
      <c r="S10" s="2">
        <v>4.8687859999999999E-2</v>
      </c>
      <c r="T10" s="18">
        <v>99713463.459999993</v>
      </c>
      <c r="U10" s="2">
        <v>4.8244899999999999E-3</v>
      </c>
      <c r="V10" s="14">
        <f t="shared" si="0"/>
        <v>724590667.95000005</v>
      </c>
      <c r="W10" s="7">
        <f t="shared" si="1"/>
        <v>2.1627940197786265E-2</v>
      </c>
      <c r="X10" s="20">
        <v>2240517679.4499998</v>
      </c>
      <c r="Y10" s="21">
        <v>7.7966960000000002E-2</v>
      </c>
      <c r="Z10" s="14">
        <f t="shared" si="2"/>
        <v>32469451038.040001</v>
      </c>
      <c r="AA10" s="7">
        <f t="shared" si="3"/>
        <v>6.805929211640635E-2</v>
      </c>
    </row>
    <row r="11" spans="1:27">
      <c r="A11" s="13" t="s">
        <v>8</v>
      </c>
      <c r="B11" s="18">
        <v>120312881.89</v>
      </c>
      <c r="C11" s="2">
        <v>5.5509070000000001E-2</v>
      </c>
      <c r="D11" s="18">
        <v>14184184.52</v>
      </c>
      <c r="E11" s="2">
        <v>5.3133960000000001E-2</v>
      </c>
      <c r="F11" s="18">
        <v>5654721762.54</v>
      </c>
      <c r="G11" s="2">
        <v>3.8675399999999999E-2</v>
      </c>
      <c r="H11" s="18">
        <v>3378425571.0900002</v>
      </c>
      <c r="I11" s="2">
        <v>4.6963539999999998E-2</v>
      </c>
      <c r="J11" s="4" t="s">
        <v>28</v>
      </c>
      <c r="K11" s="2" t="s">
        <v>28</v>
      </c>
      <c r="L11" s="18">
        <v>1451851925.22</v>
      </c>
      <c r="M11" s="2">
        <v>1.45054E-2</v>
      </c>
      <c r="N11" s="18">
        <v>3670438625.23</v>
      </c>
      <c r="O11" s="2">
        <v>4.0841040000000002E-2</v>
      </c>
      <c r="P11" s="14">
        <v>14289934950.49</v>
      </c>
      <c r="Q11" s="7">
        <v>3.4447140000000001E-2</v>
      </c>
      <c r="R11" s="4">
        <v>696758581.19000006</v>
      </c>
      <c r="S11" s="2">
        <v>5.4288570000000001E-2</v>
      </c>
      <c r="T11" s="4">
        <v>1619210122.3199999</v>
      </c>
      <c r="U11" s="2">
        <v>7.8343159999999995E-2</v>
      </c>
      <c r="V11" s="14">
        <f t="shared" si="0"/>
        <v>2315968703.5100002</v>
      </c>
      <c r="W11" s="7">
        <f t="shared" si="1"/>
        <v>6.9128177928611242E-2</v>
      </c>
      <c r="X11" s="20">
        <v>1079267100.6900001</v>
      </c>
      <c r="Y11" s="21">
        <v>3.7557020000000003E-2</v>
      </c>
      <c r="Z11" s="14">
        <f t="shared" si="2"/>
        <v>17685170754.689999</v>
      </c>
      <c r="AA11" s="7">
        <f t="shared" si="3"/>
        <v>3.7069927702560575E-2</v>
      </c>
    </row>
    <row r="12" spans="1:27">
      <c r="A12" s="13" t="s">
        <v>9</v>
      </c>
      <c r="B12" s="18">
        <v>171351339.18000001</v>
      </c>
      <c r="C12" s="2">
        <v>7.905682E-2</v>
      </c>
      <c r="D12" s="18">
        <v>6153949.9199999999</v>
      </c>
      <c r="E12" s="2">
        <v>2.3052699999999999E-2</v>
      </c>
      <c r="F12" s="18">
        <v>3602051533.5799999</v>
      </c>
      <c r="G12" s="2">
        <v>2.4636180000000001E-2</v>
      </c>
      <c r="H12" s="18">
        <v>1556035072.0799999</v>
      </c>
      <c r="I12" s="2">
        <v>2.1630460000000001E-2</v>
      </c>
      <c r="J12" s="18" t="s">
        <v>28</v>
      </c>
      <c r="K12" s="18" t="s">
        <v>28</v>
      </c>
      <c r="L12" s="18">
        <v>1731193730.02</v>
      </c>
      <c r="M12" s="2">
        <v>1.7296289999999999E-2</v>
      </c>
      <c r="N12" s="18">
        <v>2255887372.9699998</v>
      </c>
      <c r="O12" s="2">
        <v>2.51013E-2</v>
      </c>
      <c r="P12" s="14">
        <v>9322672997.75</v>
      </c>
      <c r="Q12" s="7">
        <v>2.2473119999999999E-2</v>
      </c>
      <c r="R12" s="4">
        <v>349008959.10000002</v>
      </c>
      <c r="S12" s="2">
        <v>2.719334E-2</v>
      </c>
      <c r="T12" s="4">
        <v>102156051</v>
      </c>
      <c r="U12" s="2">
        <v>4.9426699999999997E-3</v>
      </c>
      <c r="V12" s="14">
        <f t="shared" si="0"/>
        <v>451165010.10000002</v>
      </c>
      <c r="W12" s="7">
        <f t="shared" si="1"/>
        <v>1.346659609263663E-2</v>
      </c>
      <c r="X12" s="20">
        <v>335710224.75</v>
      </c>
      <c r="Y12" s="21">
        <v>1.168226E-2</v>
      </c>
      <c r="Z12" s="14">
        <f t="shared" si="2"/>
        <v>10109548232.6</v>
      </c>
      <c r="AA12" s="7">
        <f t="shared" si="3"/>
        <v>2.1190647649734846E-2</v>
      </c>
    </row>
    <row r="13" spans="1:27">
      <c r="A13" s="12" t="s">
        <v>10</v>
      </c>
      <c r="B13" s="5">
        <f t="shared" ref="B13:O13" si="4">SUM(B6:B12)</f>
        <v>2167445376.6700001</v>
      </c>
      <c r="C13" s="3">
        <f t="shared" si="4"/>
        <v>1.0000000100000002</v>
      </c>
      <c r="D13" s="26">
        <f>+SUM(D6:D12)</f>
        <v>266951408.06</v>
      </c>
      <c r="E13" s="3" t="s">
        <v>28</v>
      </c>
      <c r="F13" s="5">
        <f t="shared" si="4"/>
        <v>146209794404.67001</v>
      </c>
      <c r="G13" s="3">
        <f t="shared" si="4"/>
        <v>1</v>
      </c>
      <c r="H13" s="5">
        <f t="shared" si="4"/>
        <v>71937200848.290009</v>
      </c>
      <c r="I13" s="3">
        <f t="shared" si="4"/>
        <v>1</v>
      </c>
      <c r="J13" s="5">
        <f>SUM(J6:J12)</f>
        <v>4293455689.6700001</v>
      </c>
      <c r="K13" s="3">
        <f t="shared" si="4"/>
        <v>0.99999999000000006</v>
      </c>
      <c r="L13" s="5">
        <f t="shared" si="4"/>
        <v>100090477643.17001</v>
      </c>
      <c r="M13" s="3">
        <f t="shared" si="4"/>
        <v>1</v>
      </c>
      <c r="N13" s="5">
        <f t="shared" si="4"/>
        <v>89871331877.479996</v>
      </c>
      <c r="O13" s="3">
        <f t="shared" si="4"/>
        <v>1</v>
      </c>
      <c r="P13" s="14">
        <f>+B13+F13+H13+J13+L13+N13+D13</f>
        <v>414836657248.01007</v>
      </c>
      <c r="Q13" s="3">
        <f t="shared" ref="Q13:AA13" si="5">SUM(Q6:Q12)</f>
        <v>1.0000000099999999</v>
      </c>
      <c r="R13" s="5">
        <f t="shared" si="5"/>
        <v>12834352201.070002</v>
      </c>
      <c r="S13" s="3">
        <f t="shared" si="5"/>
        <v>1</v>
      </c>
      <c r="T13" s="5">
        <f t="shared" si="5"/>
        <v>20668175608.959999</v>
      </c>
      <c r="U13" s="3">
        <f t="shared" si="5"/>
        <v>1</v>
      </c>
      <c r="V13" s="5">
        <f t="shared" si="5"/>
        <v>33502527810.029999</v>
      </c>
      <c r="W13" s="3">
        <f t="shared" si="5"/>
        <v>1</v>
      </c>
      <c r="X13" s="5">
        <f t="shared" si="5"/>
        <v>28736758995.349998</v>
      </c>
      <c r="Y13" s="3">
        <f t="shared" si="5"/>
        <v>1.0000000100000002</v>
      </c>
      <c r="Z13" s="5">
        <f>SUM(Z6:Z12)</f>
        <v>477075944053.38995</v>
      </c>
      <c r="AA13" s="3">
        <f t="shared" si="5"/>
        <v>1</v>
      </c>
    </row>
    <row r="14" spans="1:27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7">
      <c r="A15" s="17" t="s">
        <v>20</v>
      </c>
    </row>
    <row r="16" spans="1:27">
      <c r="A16" s="17" t="s">
        <v>21</v>
      </c>
    </row>
  </sheetData>
  <mergeCells count="16">
    <mergeCell ref="A1:W1"/>
    <mergeCell ref="A2:W2"/>
    <mergeCell ref="A4:A5"/>
    <mergeCell ref="B4:C4"/>
    <mergeCell ref="F4:G4"/>
    <mergeCell ref="H4:I4"/>
    <mergeCell ref="J4:K4"/>
    <mergeCell ref="L4:M4"/>
    <mergeCell ref="N4:O4"/>
    <mergeCell ref="P4:Q4"/>
    <mergeCell ref="D4:E4"/>
    <mergeCell ref="X4:Y4"/>
    <mergeCell ref="Z4:AA4"/>
    <mergeCell ref="R4:S4"/>
    <mergeCell ref="T4:U4"/>
    <mergeCell ref="V4:W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16"/>
  <sheetViews>
    <sheetView showGridLines="0" topLeftCell="M1" workbookViewId="0">
      <selection activeCell="Z6" sqref="Z6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bestFit="1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bestFit="1" customWidth="1"/>
    <col min="13" max="13" width="8.85546875" style="8" customWidth="1"/>
    <col min="14" max="14" width="17.85546875" style="8" bestFit="1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8" customFormat="1">
      <c r="A2" s="55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8" customForma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8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8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8">
        <v>42319071.140000001</v>
      </c>
      <c r="C6" s="2">
        <v>1.4336430000000001E-2</v>
      </c>
      <c r="D6" s="18">
        <v>66901047.130000003</v>
      </c>
      <c r="E6" s="2">
        <v>7.8592770000000006E-2</v>
      </c>
      <c r="F6" s="18">
        <v>15178952526.65</v>
      </c>
      <c r="G6" s="2">
        <v>9.3623280000000003E-2</v>
      </c>
      <c r="H6" s="18">
        <v>4289898024.4000001</v>
      </c>
      <c r="I6" s="2">
        <v>5.3363470000000003E-2</v>
      </c>
      <c r="J6" s="4">
        <v>1213440492</v>
      </c>
      <c r="K6" s="2">
        <v>0.25730852999999998</v>
      </c>
      <c r="L6" s="18">
        <v>22069251389.939999</v>
      </c>
      <c r="M6" s="2">
        <v>0.20158711000000001</v>
      </c>
      <c r="N6" s="1">
        <v>1948480251.8</v>
      </c>
      <c r="O6" s="44">
        <v>1.9524400000000001E-2</v>
      </c>
      <c r="P6" s="14">
        <f>+B6+D6+F6+H6+J6+L6+N6</f>
        <v>44809242803.059998</v>
      </c>
      <c r="Q6" s="7">
        <f>+P6/$P$13</f>
        <v>9.7345408621217419E-2</v>
      </c>
      <c r="R6" s="4">
        <v>454144406.57999998</v>
      </c>
      <c r="S6" s="2">
        <v>3.3191930000000001E-2</v>
      </c>
      <c r="T6" s="4">
        <v>3427335799.6999998</v>
      </c>
      <c r="U6" s="2">
        <v>0.16084583</v>
      </c>
      <c r="V6" s="14">
        <f>+R6+T6</f>
        <v>3881480206.2799997</v>
      </c>
      <c r="W6" s="7">
        <f>+V6/$V$13</f>
        <v>0.11092929552356769</v>
      </c>
      <c r="X6" s="20">
        <v>965549238.38</v>
      </c>
      <c r="Y6" s="21">
        <v>3.0052220000000001E-2</v>
      </c>
      <c r="Z6" s="14">
        <f>+P6+V6+X6</f>
        <v>49656272247.719994</v>
      </c>
      <c r="AA6" s="7">
        <f>+Z6/$Z$13</f>
        <v>9.4147347448758939E-2</v>
      </c>
      <c r="AB6" s="19"/>
    </row>
    <row r="7" spans="1:28">
      <c r="A7" s="13" t="s">
        <v>4</v>
      </c>
      <c r="B7" s="18">
        <v>80849117.140000001</v>
      </c>
      <c r="C7" s="2">
        <v>2.7389239999999999E-2</v>
      </c>
      <c r="D7" s="18">
        <v>76617712.659999996</v>
      </c>
      <c r="E7" s="2">
        <v>9.0007539999999997E-2</v>
      </c>
      <c r="F7" s="18">
        <v>1857768626.8</v>
      </c>
      <c r="G7" s="2">
        <v>1.1458660000000001E-2</v>
      </c>
      <c r="H7" s="18">
        <v>251990804.12</v>
      </c>
      <c r="I7" s="2">
        <v>3.1346E-3</v>
      </c>
      <c r="J7" s="18">
        <v>139093055.34</v>
      </c>
      <c r="K7" s="41">
        <v>2.9494510000000002E-2</v>
      </c>
      <c r="L7" s="18">
        <v>951860357.77999997</v>
      </c>
      <c r="M7" s="2">
        <v>8.6945800000000004E-3</v>
      </c>
      <c r="N7" s="1">
        <v>559852252.25</v>
      </c>
      <c r="O7" s="44">
        <v>5.6099000000000001E-3</v>
      </c>
      <c r="P7" s="14">
        <f>+B7+D7+F7+H7+J7+L7+N7</f>
        <v>3918031926.0900002</v>
      </c>
      <c r="Q7" s="7">
        <f t="shared" ref="Q7:Q13" si="0">+P7/$P$13</f>
        <v>8.5116907802369936E-3</v>
      </c>
      <c r="R7" s="4">
        <v>222634757.81999999</v>
      </c>
      <c r="S7" s="2">
        <v>1.6271649999999999E-2</v>
      </c>
      <c r="T7" s="4">
        <v>1202291191.99</v>
      </c>
      <c r="U7" s="2">
        <v>5.6423859999999999E-2</v>
      </c>
      <c r="V7" s="14">
        <f t="shared" ref="V7:V12" si="1">+R7+T7</f>
        <v>1424925949.8099999</v>
      </c>
      <c r="W7" s="7">
        <f t="shared" ref="W7:W12" si="2">+V7/$V$13</f>
        <v>4.0723132255043475E-2</v>
      </c>
      <c r="X7" s="20">
        <v>104017839.19</v>
      </c>
      <c r="Y7" s="21">
        <v>3.2374999999999999E-3</v>
      </c>
      <c r="Z7" s="14">
        <f t="shared" ref="Z7:Z12" si="3">+P7+V7+X7</f>
        <v>5446975715.0899992</v>
      </c>
      <c r="AA7" s="7">
        <f t="shared" ref="AA7:AA13" si="4">+Z7/$Z$13</f>
        <v>1.0327362324647251E-2</v>
      </c>
      <c r="AB7" s="19"/>
    </row>
    <row r="8" spans="1:28">
      <c r="A8" s="13" t="s">
        <v>5</v>
      </c>
      <c r="B8" s="18">
        <v>0</v>
      </c>
      <c r="C8" s="18">
        <v>0</v>
      </c>
      <c r="D8" s="18">
        <v>15181638.779999999</v>
      </c>
      <c r="E8" s="41">
        <v>1.7834800000000001E-2</v>
      </c>
      <c r="F8" s="18">
        <v>0</v>
      </c>
      <c r="G8" s="2">
        <v>0</v>
      </c>
      <c r="H8" s="18">
        <v>53089378.619999997</v>
      </c>
      <c r="I8" s="2">
        <v>6.6040000000000001E-4</v>
      </c>
      <c r="J8" s="18">
        <v>0</v>
      </c>
      <c r="K8" s="18">
        <v>0</v>
      </c>
      <c r="L8" s="18">
        <v>0</v>
      </c>
      <c r="M8" s="18">
        <v>0</v>
      </c>
      <c r="N8" s="1">
        <v>172253437.08000001</v>
      </c>
      <c r="O8" s="44">
        <v>1.7260299999999999E-3</v>
      </c>
      <c r="P8" s="14">
        <f t="shared" ref="P8:P12" si="5">+B8+D8+F8+H8+J8+L8+N8</f>
        <v>240524454.48000002</v>
      </c>
      <c r="Q8" s="7">
        <f t="shared" si="0"/>
        <v>5.2252503814128465E-4</v>
      </c>
      <c r="R8" s="18">
        <v>0</v>
      </c>
      <c r="S8" s="18">
        <v>0</v>
      </c>
      <c r="T8" s="18">
        <v>0</v>
      </c>
      <c r="U8" s="18">
        <v>0</v>
      </c>
      <c r="V8" s="25">
        <v>0</v>
      </c>
      <c r="W8" s="7">
        <v>0</v>
      </c>
      <c r="X8" s="18">
        <v>0</v>
      </c>
      <c r="Y8" s="18">
        <v>0</v>
      </c>
      <c r="Z8" s="14">
        <f>+P8+V8+X8</f>
        <v>240524454.48000002</v>
      </c>
      <c r="AA8" s="7">
        <f t="shared" si="4"/>
        <v>4.5602978960812985E-4</v>
      </c>
      <c r="AB8" s="19"/>
    </row>
    <row r="9" spans="1:28">
      <c r="A9" s="13" t="s">
        <v>6</v>
      </c>
      <c r="B9" s="18">
        <v>2315370893.5599999</v>
      </c>
      <c r="C9" s="2">
        <v>0.78437785999999998</v>
      </c>
      <c r="D9" s="18">
        <v>609823372.22000003</v>
      </c>
      <c r="E9" s="2">
        <v>0.71639701</v>
      </c>
      <c r="F9" s="18">
        <v>116990114439.98</v>
      </c>
      <c r="G9" s="2">
        <v>0.72159118</v>
      </c>
      <c r="H9" s="18">
        <v>64339889990</v>
      </c>
      <c r="I9" s="2">
        <v>0.80034528999999999</v>
      </c>
      <c r="J9" s="4">
        <v>3363363307.4099998</v>
      </c>
      <c r="K9" s="2">
        <v>0.71319695999999999</v>
      </c>
      <c r="L9" s="18">
        <v>77905430491.089996</v>
      </c>
      <c r="M9" s="2">
        <v>0.71161140000000001</v>
      </c>
      <c r="N9" s="1">
        <v>80021664333.309998</v>
      </c>
      <c r="O9" s="44">
        <v>0.80184270999999996</v>
      </c>
      <c r="P9" s="14">
        <f t="shared" si="5"/>
        <v>345545656827.57001</v>
      </c>
      <c r="Q9" s="7">
        <f t="shared" si="0"/>
        <v>0.75067733924907343</v>
      </c>
      <c r="R9" s="4">
        <v>11311363497.25</v>
      </c>
      <c r="S9" s="2">
        <v>0.82671055000000004</v>
      </c>
      <c r="T9" s="4">
        <v>14794276696.299999</v>
      </c>
      <c r="U9" s="2">
        <v>0.69429956999999998</v>
      </c>
      <c r="V9" s="14">
        <f t="shared" si="1"/>
        <v>26105640193.549999</v>
      </c>
      <c r="W9" s="7">
        <f t="shared" si="2"/>
        <v>0.74607627038181867</v>
      </c>
      <c r="X9" s="20">
        <v>26070815187.450001</v>
      </c>
      <c r="Y9" s="21">
        <v>0.81144063</v>
      </c>
      <c r="Z9" s="14">
        <f t="shared" si="3"/>
        <v>397722112208.57001</v>
      </c>
      <c r="AA9" s="7">
        <f t="shared" si="4"/>
        <v>0.75407355790534236</v>
      </c>
      <c r="AB9" s="19"/>
    </row>
    <row r="10" spans="1:28">
      <c r="A10" s="13" t="s">
        <v>7</v>
      </c>
      <c r="B10" s="18">
        <v>45115131.240000002</v>
      </c>
      <c r="C10" s="41">
        <v>1.5283649999999999E-2</v>
      </c>
      <c r="D10" s="18">
        <v>0</v>
      </c>
      <c r="E10" s="18">
        <v>0</v>
      </c>
      <c r="F10" s="18">
        <v>17075466560.59</v>
      </c>
      <c r="G10" s="2">
        <v>0.10532092</v>
      </c>
      <c r="H10" s="18">
        <v>5989269729.0799999</v>
      </c>
      <c r="I10" s="2">
        <v>7.4502520000000003E-2</v>
      </c>
      <c r="J10" s="18">
        <v>0</v>
      </c>
      <c r="K10" s="18">
        <v>0</v>
      </c>
      <c r="L10" s="18">
        <v>5749563755.6300001</v>
      </c>
      <c r="M10" s="2">
        <v>5.2518229999999999E-2</v>
      </c>
      <c r="N10" s="1">
        <v>10719713067.719999</v>
      </c>
      <c r="O10" s="44">
        <v>0.10741496</v>
      </c>
      <c r="P10" s="14">
        <f t="shared" si="5"/>
        <v>39579128244.260002</v>
      </c>
      <c r="Q10" s="7">
        <f t="shared" si="0"/>
        <v>8.5983296543139728E-2</v>
      </c>
      <c r="R10" s="4">
        <v>707307141.77999997</v>
      </c>
      <c r="S10" s="2">
        <v>5.1694759999999999E-2</v>
      </c>
      <c r="T10" s="18">
        <v>102837827.40000001</v>
      </c>
      <c r="U10" s="2">
        <v>4.82621E-3</v>
      </c>
      <c r="V10" s="14">
        <f t="shared" si="1"/>
        <v>810144969.17999995</v>
      </c>
      <c r="W10" s="7">
        <f t="shared" si="2"/>
        <v>2.315323173816462E-2</v>
      </c>
      <c r="X10" s="20">
        <v>3547772243.3000002</v>
      </c>
      <c r="Y10" s="21">
        <v>0.11042257</v>
      </c>
      <c r="Z10" s="14">
        <f t="shared" si="3"/>
        <v>43937045456.740005</v>
      </c>
      <c r="AA10" s="7">
        <f t="shared" si="4"/>
        <v>8.3303802263923463E-2</v>
      </c>
      <c r="AB10" s="19"/>
    </row>
    <row r="11" spans="1:28">
      <c r="A11" s="13" t="s">
        <v>8</v>
      </c>
      <c r="B11" s="18">
        <v>261774442.15000001</v>
      </c>
      <c r="C11" s="2">
        <v>8.8681289999999996E-2</v>
      </c>
      <c r="D11" s="18">
        <v>76719396.049999997</v>
      </c>
      <c r="E11" s="2">
        <v>9.0126990000000004E-2</v>
      </c>
      <c r="F11" s="18">
        <v>5720479039.04</v>
      </c>
      <c r="G11" s="2">
        <v>3.5283729999999999E-2</v>
      </c>
      <c r="H11" s="18">
        <v>3484929758.1999998</v>
      </c>
      <c r="I11" s="2">
        <v>4.3350199999999998E-2</v>
      </c>
      <c r="J11" s="18">
        <v>0</v>
      </c>
      <c r="K11" s="18">
        <v>0</v>
      </c>
      <c r="L11" s="18">
        <v>921396986.04999995</v>
      </c>
      <c r="M11" s="2">
        <v>8.4163099999999998E-3</v>
      </c>
      <c r="N11" s="1">
        <v>3514556264.0599999</v>
      </c>
      <c r="O11" s="44">
        <v>3.5216980000000002E-2</v>
      </c>
      <c r="P11" s="14">
        <f t="shared" si="5"/>
        <v>13979855885.549997</v>
      </c>
      <c r="Q11" s="7">
        <f t="shared" si="0"/>
        <v>3.0370403481838407E-2</v>
      </c>
      <c r="R11" s="4">
        <v>660331304.23000002</v>
      </c>
      <c r="S11" s="2">
        <v>4.8261449999999997E-2</v>
      </c>
      <c r="T11" s="4">
        <v>1676863887.5</v>
      </c>
      <c r="U11" s="2">
        <v>7.8695689999999999E-2</v>
      </c>
      <c r="V11" s="14">
        <f t="shared" si="1"/>
        <v>2337195191.73</v>
      </c>
      <c r="W11" s="7">
        <f t="shared" si="2"/>
        <v>6.6794986021107644E-2</v>
      </c>
      <c r="X11" s="20">
        <v>886294929.74000001</v>
      </c>
      <c r="Y11" s="21">
        <v>2.7585470000000001E-2</v>
      </c>
      <c r="Z11" s="14">
        <f t="shared" si="3"/>
        <v>17203346007.019997</v>
      </c>
      <c r="AA11" s="7">
        <f t="shared" si="4"/>
        <v>3.2617216727912936E-2</v>
      </c>
      <c r="AB11" s="19"/>
    </row>
    <row r="12" spans="1:28">
      <c r="A12" s="13" t="s">
        <v>9</v>
      </c>
      <c r="B12" s="18">
        <v>206427839.28999999</v>
      </c>
      <c r="C12" s="2">
        <v>6.9931530000000006E-2</v>
      </c>
      <c r="D12" s="18">
        <v>5993458.4800000004</v>
      </c>
      <c r="E12" s="2">
        <v>7.0408800000000002E-3</v>
      </c>
      <c r="F12" s="18">
        <v>5305190401.3500004</v>
      </c>
      <c r="G12" s="2">
        <v>3.272224E-2</v>
      </c>
      <c r="H12" s="18">
        <v>1981097264.23</v>
      </c>
      <c r="I12" s="2">
        <v>2.464353E-2</v>
      </c>
      <c r="J12" s="18">
        <v>0</v>
      </c>
      <c r="K12" s="18">
        <v>0</v>
      </c>
      <c r="L12" s="18">
        <v>1879987535.6700001</v>
      </c>
      <c r="M12" s="2">
        <v>1.7172369999999999E-2</v>
      </c>
      <c r="N12" s="1">
        <v>2860689441.2399998</v>
      </c>
      <c r="O12" s="44">
        <v>2.8665019999999999E-2</v>
      </c>
      <c r="P12" s="14">
        <f t="shared" si="5"/>
        <v>12239385940.26</v>
      </c>
      <c r="Q12" s="7">
        <f t="shared" si="0"/>
        <v>2.6589336286352731E-2</v>
      </c>
      <c r="R12" s="4">
        <v>326593593.01999998</v>
      </c>
      <c r="S12" s="2">
        <v>2.3869660000000001E-2</v>
      </c>
      <c r="T12" s="4">
        <v>104598246</v>
      </c>
      <c r="U12" s="2">
        <v>4.9088300000000003E-3</v>
      </c>
      <c r="V12" s="14">
        <f t="shared" si="1"/>
        <v>431191839.01999998</v>
      </c>
      <c r="W12" s="7">
        <f t="shared" si="2"/>
        <v>1.2323084080297831E-2</v>
      </c>
      <c r="X12" s="20">
        <v>554598990.10000002</v>
      </c>
      <c r="Y12" s="21">
        <v>1.726161E-2</v>
      </c>
      <c r="Z12" s="14">
        <f t="shared" si="3"/>
        <v>13225176769.380001</v>
      </c>
      <c r="AA12" s="7">
        <f t="shared" si="4"/>
        <v>2.5074683539806891E-2</v>
      </c>
      <c r="AB12" s="19"/>
    </row>
    <row r="13" spans="1:28">
      <c r="A13" s="12" t="s">
        <v>10</v>
      </c>
      <c r="B13" s="5">
        <f t="shared" ref="B13:O13" si="6">SUM(B6:B12)</f>
        <v>2951856494.52</v>
      </c>
      <c r="C13" s="3">
        <f t="shared" si="6"/>
        <v>1</v>
      </c>
      <c r="D13" s="26">
        <f>+SUM(D6:D12)</f>
        <v>851236625.31999993</v>
      </c>
      <c r="E13" s="3">
        <f>SUM(E6:E12)</f>
        <v>0.99999999000000006</v>
      </c>
      <c r="F13" s="5">
        <f t="shared" si="6"/>
        <v>162127971594.41</v>
      </c>
      <c r="G13" s="3">
        <f t="shared" si="6"/>
        <v>1.0000000099999999</v>
      </c>
      <c r="H13" s="5">
        <f t="shared" si="6"/>
        <v>80390164948.649994</v>
      </c>
      <c r="I13" s="3">
        <f t="shared" si="6"/>
        <v>1.0000000099999999</v>
      </c>
      <c r="J13" s="5">
        <f>SUM(J6:J12)</f>
        <v>4715896854.75</v>
      </c>
      <c r="K13" s="3">
        <f t="shared" si="6"/>
        <v>1</v>
      </c>
      <c r="L13" s="5">
        <f t="shared" si="6"/>
        <v>109477490516.16</v>
      </c>
      <c r="M13" s="3">
        <f t="shared" si="6"/>
        <v>1</v>
      </c>
      <c r="N13" s="5">
        <f t="shared" si="6"/>
        <v>99797209047.460007</v>
      </c>
      <c r="O13" s="3">
        <f t="shared" si="6"/>
        <v>1</v>
      </c>
      <c r="P13" s="14">
        <f>+B13+F13+H13+J13+L13+N13+D13</f>
        <v>460311826081.27002</v>
      </c>
      <c r="Q13" s="7">
        <f t="shared" si="0"/>
        <v>1</v>
      </c>
      <c r="R13" s="5">
        <f t="shared" ref="R13:Y13" si="7">SUM(R6:R12)</f>
        <v>13682374700.68</v>
      </c>
      <c r="S13" s="3">
        <f t="shared" si="7"/>
        <v>1</v>
      </c>
      <c r="T13" s="5">
        <f t="shared" si="7"/>
        <v>21308203648.889999</v>
      </c>
      <c r="U13" s="3">
        <f t="shared" si="7"/>
        <v>0.99999998999999995</v>
      </c>
      <c r="V13" s="5">
        <f t="shared" si="7"/>
        <v>34990578349.57</v>
      </c>
      <c r="W13" s="3">
        <f t="shared" si="7"/>
        <v>0.99999999999999989</v>
      </c>
      <c r="X13" s="5">
        <f t="shared" si="7"/>
        <v>32129048428.16</v>
      </c>
      <c r="Y13" s="3">
        <f t="shared" si="7"/>
        <v>1</v>
      </c>
      <c r="Z13" s="5">
        <f>SUM(Z6:Z12)</f>
        <v>527431452859</v>
      </c>
      <c r="AA13" s="7">
        <f t="shared" si="4"/>
        <v>1</v>
      </c>
    </row>
    <row r="14" spans="1:28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8">
      <c r="A15" s="17" t="s">
        <v>20</v>
      </c>
      <c r="Z15" s="19"/>
    </row>
    <row r="16" spans="1:28">
      <c r="A16" s="17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F16" sqref="F16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8" customFormat="1">
      <c r="A2" s="56" t="s">
        <v>38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8" customFormat="1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8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8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8">
        <v>46725059.57</v>
      </c>
      <c r="C6" s="2">
        <v>1.5446349159332542E-2</v>
      </c>
      <c r="D6" s="18">
        <v>89771715.489999995</v>
      </c>
      <c r="E6" s="2">
        <v>9.1454809999999997E-2</v>
      </c>
      <c r="F6" s="18">
        <v>15775124338.16</v>
      </c>
      <c r="G6" s="2">
        <v>9.6372817008390899E-2</v>
      </c>
      <c r="H6" s="18">
        <v>5036093756.7700005</v>
      </c>
      <c r="I6" s="2">
        <v>6.190727E-2</v>
      </c>
      <c r="J6" s="4">
        <v>1272757232.28</v>
      </c>
      <c r="K6" s="2">
        <v>0.2682081</v>
      </c>
      <c r="L6" s="18">
        <v>22284357315.619999</v>
      </c>
      <c r="M6" s="2">
        <v>0.20195648999999999</v>
      </c>
      <c r="N6" s="1">
        <v>1402750228.6600001</v>
      </c>
      <c r="O6" s="44">
        <v>1.389835E-2</v>
      </c>
      <c r="P6" s="14">
        <f>+B6+D6+F6+H6+J6+L6+N6</f>
        <v>45907579646.550003</v>
      </c>
      <c r="Q6" s="7">
        <f>+P6/$P$13</f>
        <v>9.8712993842717839E-2</v>
      </c>
      <c r="R6" s="4">
        <v>567983305.35000002</v>
      </c>
      <c r="S6" s="2">
        <v>4.1413970000000001E-2</v>
      </c>
      <c r="T6" s="4">
        <v>3341328216.0900002</v>
      </c>
      <c r="U6" s="2">
        <v>0.15662914999999999</v>
      </c>
      <c r="V6" s="14">
        <f>+R6+T6</f>
        <v>3909311521.4400001</v>
      </c>
      <c r="W6" s="7">
        <f>+V6/$V$13</f>
        <v>0.11154320368677553</v>
      </c>
      <c r="X6" s="20">
        <v>1082239743.52</v>
      </c>
      <c r="Y6" s="21">
        <v>3.3301459999999998E-2</v>
      </c>
      <c r="Z6" s="14">
        <f>+P6+V6+X6</f>
        <v>50899130911.510002</v>
      </c>
      <c r="AA6" s="7">
        <f>+Z6/$Z$13</f>
        <v>9.5566029687416718E-2</v>
      </c>
      <c r="AB6" s="19"/>
    </row>
    <row r="7" spans="1:28">
      <c r="A7" s="13" t="s">
        <v>4</v>
      </c>
      <c r="B7" s="18">
        <v>81447349.569999993</v>
      </c>
      <c r="C7" s="2">
        <v>2.6924828157269549E-2</v>
      </c>
      <c r="D7" s="18">
        <v>104562868.61</v>
      </c>
      <c r="E7" s="2">
        <v>0.10652328</v>
      </c>
      <c r="F7" s="18">
        <v>2161065902.1599998</v>
      </c>
      <c r="G7" s="2">
        <v>1.3202305368087584E-2</v>
      </c>
      <c r="H7" s="18">
        <v>367226160.49000001</v>
      </c>
      <c r="I7" s="2">
        <v>4.5142100000000003E-3</v>
      </c>
      <c r="J7" s="18">
        <v>139946803.22</v>
      </c>
      <c r="K7" s="41">
        <v>2.9490990000000002E-2</v>
      </c>
      <c r="L7" s="18">
        <v>1063132649.85</v>
      </c>
      <c r="M7" s="2">
        <v>9.6348500000000004E-3</v>
      </c>
      <c r="N7" s="1">
        <v>544705592.11000001</v>
      </c>
      <c r="O7" s="44">
        <v>5.3968999999999996E-3</v>
      </c>
      <c r="P7" s="14">
        <f>+B7+D7+F7+H7+J7+L7+N7</f>
        <v>4462087326.0099993</v>
      </c>
      <c r="Q7" s="7">
        <f t="shared" ref="Q7:Q13" si="0">+P7/$P$13</f>
        <v>9.5946247249215598E-3</v>
      </c>
      <c r="R7" s="4">
        <v>123754116.63</v>
      </c>
      <c r="S7" s="2">
        <v>9.0234200000000007E-3</v>
      </c>
      <c r="T7" s="4">
        <v>1367859206.3499999</v>
      </c>
      <c r="U7" s="2">
        <v>6.4120200000000002E-2</v>
      </c>
      <c r="V7" s="14">
        <f t="shared" ref="V7:V12" si="1">+R7+T7</f>
        <v>1491613322.98</v>
      </c>
      <c r="W7" s="7">
        <f t="shared" ref="W7:W12" si="2">+V7/$V$13</f>
        <v>4.2559751965169611E-2</v>
      </c>
      <c r="X7" s="20">
        <v>268041352.65000001</v>
      </c>
      <c r="Y7" s="21">
        <v>8.2478699999999992E-3</v>
      </c>
      <c r="Z7" s="14">
        <f t="shared" ref="Z7:Z12" si="3">+P7+V7+X7</f>
        <v>6221742001.6399994</v>
      </c>
      <c r="AA7" s="7">
        <f t="shared" ref="AA7:AA13" si="4">+Z7/$Z$13</f>
        <v>1.1681676488148437E-2</v>
      </c>
      <c r="AB7" s="19"/>
    </row>
    <row r="8" spans="1:28">
      <c r="A8" s="13" t="s">
        <v>5</v>
      </c>
      <c r="B8" s="18">
        <v>0</v>
      </c>
      <c r="C8" s="18">
        <v>0</v>
      </c>
      <c r="D8" s="18">
        <v>26668559.43</v>
      </c>
      <c r="E8" s="41">
        <v>2.7168560000000001E-2</v>
      </c>
      <c r="F8" s="18">
        <v>0</v>
      </c>
      <c r="G8" s="18">
        <v>0</v>
      </c>
      <c r="H8" s="18">
        <v>53582321.920000002</v>
      </c>
      <c r="I8" s="2">
        <v>6.5866999999999998E-4</v>
      </c>
      <c r="J8" s="18">
        <v>0</v>
      </c>
      <c r="K8" s="18">
        <v>0</v>
      </c>
      <c r="L8" s="18">
        <v>0</v>
      </c>
      <c r="M8" s="18">
        <v>0</v>
      </c>
      <c r="N8" s="1">
        <v>173709808.87</v>
      </c>
      <c r="O8" s="44">
        <v>1.7210999999999999E-3</v>
      </c>
      <c r="P8" s="14">
        <f t="shared" ref="P8:P12" si="5">+B8+D8+F8+H8+J8+L8+N8</f>
        <v>253960690.22</v>
      </c>
      <c r="Q8" s="7">
        <f t="shared" si="0"/>
        <v>5.4608019510048839E-4</v>
      </c>
      <c r="R8" s="18">
        <v>0</v>
      </c>
      <c r="S8" s="18">
        <v>0</v>
      </c>
      <c r="T8" s="18">
        <v>0</v>
      </c>
      <c r="U8" s="18">
        <v>0</v>
      </c>
      <c r="V8" s="25">
        <v>0</v>
      </c>
      <c r="W8" s="49">
        <v>0</v>
      </c>
      <c r="X8" s="18">
        <v>0</v>
      </c>
      <c r="Y8" s="18">
        <v>0</v>
      </c>
      <c r="Z8" s="14">
        <f>+P8+V8+X8</f>
        <v>253960690.22</v>
      </c>
      <c r="AA8" s="7">
        <f t="shared" si="4"/>
        <v>4.768257222936806E-4</v>
      </c>
      <c r="AB8" s="19"/>
    </row>
    <row r="9" spans="1:28">
      <c r="A9" s="13" t="s">
        <v>6</v>
      </c>
      <c r="B9" s="18">
        <v>2332411395.0100002</v>
      </c>
      <c r="C9" s="2">
        <v>0.77104750902579444</v>
      </c>
      <c r="D9" s="18">
        <v>678620017.84000003</v>
      </c>
      <c r="E9" s="2">
        <v>0.69134320999999999</v>
      </c>
      <c r="F9" s="18">
        <v>117138317867.96001</v>
      </c>
      <c r="G9" s="2">
        <v>0.71561715968549833</v>
      </c>
      <c r="H9" s="18">
        <v>64411417575.660004</v>
      </c>
      <c r="I9" s="2">
        <v>0.79179129999999998</v>
      </c>
      <c r="J9" s="4">
        <v>3332705327.02</v>
      </c>
      <c r="K9" s="2">
        <v>0.70230090999999994</v>
      </c>
      <c r="L9" s="18">
        <v>78016978019.729996</v>
      </c>
      <c r="M9" s="2">
        <v>0.70704460999999996</v>
      </c>
      <c r="N9" s="1">
        <v>81652704677.440002</v>
      </c>
      <c r="O9" s="44">
        <v>0.80900903999999996</v>
      </c>
      <c r="P9" s="14">
        <f t="shared" si="5"/>
        <v>347563154880.66003</v>
      </c>
      <c r="Q9" s="7">
        <f t="shared" si="0"/>
        <v>0.74734934474526438</v>
      </c>
      <c r="R9" s="4">
        <v>11334140867.35</v>
      </c>
      <c r="S9" s="2">
        <v>0.82641830999999999</v>
      </c>
      <c r="T9" s="4">
        <v>14742018382.57</v>
      </c>
      <c r="U9" s="2">
        <v>0.69105148999999999</v>
      </c>
      <c r="V9" s="14">
        <f t="shared" si="1"/>
        <v>26076159249.919998</v>
      </c>
      <c r="W9" s="7">
        <f t="shared" si="2"/>
        <v>0.74402316792375467</v>
      </c>
      <c r="X9" s="20">
        <v>26144605516.049999</v>
      </c>
      <c r="Y9" s="21">
        <v>0.80449219999999999</v>
      </c>
      <c r="Z9" s="14">
        <f t="shared" si="3"/>
        <v>399783919646.63</v>
      </c>
      <c r="AA9" s="7">
        <f t="shared" si="4"/>
        <v>0.7506171765471551</v>
      </c>
      <c r="AB9" s="19"/>
    </row>
    <row r="10" spans="1:28">
      <c r="A10" s="13" t="s">
        <v>7</v>
      </c>
      <c r="B10" s="18">
        <v>45288727.479999997</v>
      </c>
      <c r="C10" s="2">
        <v>1.497152714358623E-2</v>
      </c>
      <c r="D10" s="18">
        <v>0</v>
      </c>
      <c r="E10" s="18">
        <v>0</v>
      </c>
      <c r="F10" s="18">
        <v>17136206513.639999</v>
      </c>
      <c r="G10" s="2">
        <v>0.10468789083089089</v>
      </c>
      <c r="H10" s="18">
        <v>6005180154.5100002</v>
      </c>
      <c r="I10" s="2">
        <v>7.3819979999999993E-2</v>
      </c>
      <c r="J10" s="18">
        <v>0</v>
      </c>
      <c r="K10" s="18">
        <v>0</v>
      </c>
      <c r="L10" s="18">
        <v>5763968540.8599997</v>
      </c>
      <c r="M10" s="2">
        <v>5.223713E-2</v>
      </c>
      <c r="N10" s="1">
        <v>10762082553.799999</v>
      </c>
      <c r="O10" s="44">
        <v>0.10662993</v>
      </c>
      <c r="P10" s="14">
        <f t="shared" si="5"/>
        <v>39712726490.289993</v>
      </c>
      <c r="Q10" s="7">
        <f t="shared" si="0"/>
        <v>8.5392481060763956E-2</v>
      </c>
      <c r="R10" s="4">
        <v>709237167.08000004</v>
      </c>
      <c r="S10" s="2">
        <v>5.1713370000000002E-2</v>
      </c>
      <c r="T10" s="18">
        <v>104584699.39</v>
      </c>
      <c r="U10" s="2">
        <v>4.9025500000000003E-3</v>
      </c>
      <c r="V10" s="14">
        <f t="shared" si="1"/>
        <v>813821866.47000003</v>
      </c>
      <c r="W10" s="7">
        <f t="shared" si="2"/>
        <v>2.3220533262331953E-2</v>
      </c>
      <c r="X10" s="20">
        <v>3561052910.29</v>
      </c>
      <c r="Y10" s="21">
        <v>0.10957669</v>
      </c>
      <c r="Z10" s="14">
        <f t="shared" si="3"/>
        <v>44087601267.049995</v>
      </c>
      <c r="AA10" s="7">
        <f t="shared" si="4"/>
        <v>8.2776993164359269E-2</v>
      </c>
      <c r="AB10" s="19"/>
    </row>
    <row r="11" spans="1:28">
      <c r="A11" s="13" t="s">
        <v>8</v>
      </c>
      <c r="B11" s="18">
        <v>313535026.19</v>
      </c>
      <c r="C11" s="2">
        <v>0.10364826781988012</v>
      </c>
      <c r="D11" s="18">
        <v>75928052.400000006</v>
      </c>
      <c r="E11" s="2">
        <v>7.7351600000000006E-2</v>
      </c>
      <c r="F11" s="18">
        <v>6150226727.46</v>
      </c>
      <c r="G11" s="2">
        <v>3.7572741885263092E-2</v>
      </c>
      <c r="H11" s="18">
        <v>3486603369.8000002</v>
      </c>
      <c r="I11" s="2">
        <v>4.2859830000000002E-2</v>
      </c>
      <c r="J11" s="18">
        <v>0</v>
      </c>
      <c r="K11" s="18">
        <v>0</v>
      </c>
      <c r="L11" s="18">
        <v>1326313331.21</v>
      </c>
      <c r="M11" s="2">
        <v>1.201998E-2</v>
      </c>
      <c r="N11" s="1">
        <v>3523266568.5599999</v>
      </c>
      <c r="O11" s="44">
        <v>3.4908269999999998E-2</v>
      </c>
      <c r="P11" s="14">
        <f t="shared" si="5"/>
        <v>14875873075.620001</v>
      </c>
      <c r="Q11" s="7">
        <f t="shared" si="0"/>
        <v>3.198691759889119E-2</v>
      </c>
      <c r="R11" s="4">
        <v>660996855.49000001</v>
      </c>
      <c r="S11" s="2">
        <v>4.8195969999999998E-2</v>
      </c>
      <c r="T11" s="4">
        <v>1676402745.0799999</v>
      </c>
      <c r="U11" s="2">
        <v>7.858358E-2</v>
      </c>
      <c r="V11" s="14">
        <f t="shared" si="1"/>
        <v>2337399600.5699997</v>
      </c>
      <c r="W11" s="7">
        <f t="shared" si="2"/>
        <v>6.6692316105760305E-2</v>
      </c>
      <c r="X11" s="20">
        <v>887110827.03999996</v>
      </c>
      <c r="Y11" s="21">
        <v>2.7297169999999999E-2</v>
      </c>
      <c r="Z11" s="14">
        <f t="shared" si="3"/>
        <v>18100383503.230003</v>
      </c>
      <c r="AA11" s="7">
        <f t="shared" si="4"/>
        <v>3.3984505358855638E-2</v>
      </c>
      <c r="AB11" s="19"/>
    </row>
    <row r="12" spans="1:28">
      <c r="A12" s="13" t="s">
        <v>9</v>
      </c>
      <c r="B12" s="18">
        <v>205582948.87</v>
      </c>
      <c r="C12" s="2">
        <v>6.7961518694137205E-2</v>
      </c>
      <c r="D12" s="18">
        <v>6045204.4299999997</v>
      </c>
      <c r="E12" s="2">
        <v>6.1585399999999997E-3</v>
      </c>
      <c r="F12" s="18">
        <v>5327584397.3199997</v>
      </c>
      <c r="G12" s="2">
        <v>3.2547085221869353E-2</v>
      </c>
      <c r="H12" s="18">
        <v>1988880873.5599999</v>
      </c>
      <c r="I12" s="2">
        <v>2.4448750000000002E-2</v>
      </c>
      <c r="J12" s="18">
        <v>0</v>
      </c>
      <c r="K12" s="18">
        <v>0</v>
      </c>
      <c r="L12" s="18">
        <v>1887619832.3499999</v>
      </c>
      <c r="M12" s="2">
        <v>1.7106940000000001E-2</v>
      </c>
      <c r="N12" s="1">
        <v>2870066893.02</v>
      </c>
      <c r="O12" s="44">
        <v>2.8436409999999999E-2</v>
      </c>
      <c r="P12" s="14">
        <f t="shared" si="5"/>
        <v>12285780149.550001</v>
      </c>
      <c r="Q12" s="7">
        <f t="shared" si="0"/>
        <v>2.6417557832340545E-2</v>
      </c>
      <c r="R12" s="4">
        <v>318662360.66000003</v>
      </c>
      <c r="S12" s="2">
        <v>2.3234970000000001E-2</v>
      </c>
      <c r="T12" s="4">
        <v>100541852</v>
      </c>
      <c r="U12" s="2">
        <v>4.71303E-3</v>
      </c>
      <c r="V12" s="14">
        <f t="shared" si="1"/>
        <v>419204212.66000003</v>
      </c>
      <c r="W12" s="7">
        <f t="shared" si="2"/>
        <v>1.1961027056207807E-2</v>
      </c>
      <c r="X12" s="20">
        <v>555220461.04999995</v>
      </c>
      <c r="Y12" s="21">
        <v>1.7084619999999998E-2</v>
      </c>
      <c r="Z12" s="14">
        <f t="shared" si="3"/>
        <v>13260204823.26</v>
      </c>
      <c r="AA12" s="7">
        <f t="shared" si="4"/>
        <v>2.4896793031771187E-2</v>
      </c>
      <c r="AB12" s="19"/>
    </row>
    <row r="13" spans="1:28">
      <c r="A13" s="12" t="s">
        <v>10</v>
      </c>
      <c r="B13" s="5">
        <f t="shared" ref="B13:O13" si="6">SUM(B6:B12)</f>
        <v>3024990506.6900001</v>
      </c>
      <c r="C13" s="3">
        <f t="shared" si="6"/>
        <v>1</v>
      </c>
      <c r="D13" s="26">
        <f>+SUM(D6:D12)</f>
        <v>981596418.19999993</v>
      </c>
      <c r="E13" s="3">
        <f>SUM(E6:E12)</f>
        <v>1</v>
      </c>
      <c r="F13" s="5">
        <f t="shared" si="6"/>
        <v>163688525746.69998</v>
      </c>
      <c r="G13" s="3">
        <f t="shared" si="6"/>
        <v>1.0000000000000002</v>
      </c>
      <c r="H13" s="5">
        <f t="shared" si="6"/>
        <v>81348984212.709991</v>
      </c>
      <c r="I13" s="3">
        <f t="shared" si="6"/>
        <v>1.0000000099999999</v>
      </c>
      <c r="J13" s="5">
        <f>SUM(J6:J12)</f>
        <v>4745409362.5200005</v>
      </c>
      <c r="K13" s="3">
        <f t="shared" si="6"/>
        <v>1</v>
      </c>
      <c r="L13" s="5">
        <f t="shared" si="6"/>
        <v>110342369689.62001</v>
      </c>
      <c r="M13" s="3">
        <f t="shared" si="6"/>
        <v>1</v>
      </c>
      <c r="N13" s="5">
        <f t="shared" si="6"/>
        <v>100929286322.46001</v>
      </c>
      <c r="O13" s="3">
        <f t="shared" si="6"/>
        <v>0.99999999999999989</v>
      </c>
      <c r="P13" s="14">
        <f>+B13+F13+H13+J13+L13+N13+D13</f>
        <v>465061162258.90002</v>
      </c>
      <c r="Q13" s="7">
        <f t="shared" si="0"/>
        <v>1</v>
      </c>
      <c r="R13" s="5">
        <f t="shared" ref="R13:Y13" si="7">SUM(R6:R12)</f>
        <v>13714774672.559999</v>
      </c>
      <c r="S13" s="3">
        <f t="shared" si="7"/>
        <v>1.0000000099999999</v>
      </c>
      <c r="T13" s="5">
        <f t="shared" si="7"/>
        <v>21332735101.480003</v>
      </c>
      <c r="U13" s="3">
        <f t="shared" si="7"/>
        <v>0.99999999999999989</v>
      </c>
      <c r="V13" s="5">
        <f t="shared" si="7"/>
        <v>35047509774.040001</v>
      </c>
      <c r="W13" s="3">
        <f t="shared" si="7"/>
        <v>1</v>
      </c>
      <c r="X13" s="5">
        <f t="shared" si="7"/>
        <v>32498270810.600002</v>
      </c>
      <c r="Y13" s="3">
        <f t="shared" si="7"/>
        <v>1.0000000099999999</v>
      </c>
      <c r="Z13" s="5">
        <f>SUM(Z6:Z12)</f>
        <v>532606942843.53998</v>
      </c>
      <c r="AA13" s="7">
        <f t="shared" si="4"/>
        <v>1</v>
      </c>
    </row>
    <row r="14" spans="1:28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8">
      <c r="A15" s="17" t="s">
        <v>20</v>
      </c>
      <c r="Z15" s="19"/>
    </row>
    <row r="16" spans="1:28">
      <c r="A16" s="17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16"/>
  <sheetViews>
    <sheetView showGridLines="0" tabSelected="1" workbookViewId="0">
      <selection activeCell="P34" sqref="P34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8" customFormat="1">
      <c r="A2" s="56" t="s">
        <v>39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8" customFormat="1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8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8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8">
        <v>38293995.329999998</v>
      </c>
      <c r="C6" s="2">
        <v>1.2287370000000001E-2</v>
      </c>
      <c r="D6" s="18">
        <v>62228929.619999997</v>
      </c>
      <c r="E6" s="2">
        <v>6.1100759999999997E-2</v>
      </c>
      <c r="F6" s="18">
        <v>17434543832.419998</v>
      </c>
      <c r="G6" s="2">
        <v>0.10504886701264106</v>
      </c>
      <c r="H6" s="18">
        <v>6096316025.0699997</v>
      </c>
      <c r="I6" s="2">
        <v>7.3896390000000006E-2</v>
      </c>
      <c r="J6" s="4">
        <v>1265155259.72</v>
      </c>
      <c r="K6" s="2">
        <v>0.26356922999999999</v>
      </c>
      <c r="L6" s="18">
        <v>22629295477.720001</v>
      </c>
      <c r="M6" s="2">
        <v>0.20266037000000001</v>
      </c>
      <c r="N6" s="1">
        <v>2372057645.9400001</v>
      </c>
      <c r="O6" s="44">
        <v>2.3214769999999999E-2</v>
      </c>
      <c r="P6" s="14">
        <f>+B6+D6+F6+H6+J6+L6+N6</f>
        <v>49897891165.820007</v>
      </c>
      <c r="Q6" s="7">
        <f>+P6/$P$13</f>
        <v>0.10588653314482555</v>
      </c>
      <c r="R6" s="4">
        <v>623505047.15999997</v>
      </c>
      <c r="S6" s="2">
        <v>4.5049739999999998E-2</v>
      </c>
      <c r="T6" s="4">
        <v>3376874889.8499999</v>
      </c>
      <c r="U6" s="2">
        <v>0.158216</v>
      </c>
      <c r="V6" s="14">
        <f>+R6+T6</f>
        <v>4000379937.0099998</v>
      </c>
      <c r="W6" s="7">
        <f>+V6/$V$13</f>
        <v>0.11369942478257535</v>
      </c>
      <c r="X6" s="20">
        <v>1424036870.6600001</v>
      </c>
      <c r="Y6" s="21">
        <v>4.3227389999999997E-2</v>
      </c>
      <c r="Z6" s="14">
        <f>+P6+V6+X6</f>
        <v>55322307973.490013</v>
      </c>
      <c r="AA6" s="7">
        <f>+Z6/$Z$13</f>
        <v>0.10256914167784312</v>
      </c>
      <c r="AB6" s="19"/>
    </row>
    <row r="7" spans="1:28">
      <c r="A7" s="13" t="s">
        <v>4</v>
      </c>
      <c r="B7" s="18">
        <v>61266004.869999997</v>
      </c>
      <c r="C7" s="2">
        <v>1.965838E-2</v>
      </c>
      <c r="D7" s="18">
        <v>111414023.27</v>
      </c>
      <c r="E7" s="2">
        <v>0.10939415</v>
      </c>
      <c r="F7" s="18">
        <v>1635187029.6700001</v>
      </c>
      <c r="G7" s="2">
        <v>9.8525402483533898E-3</v>
      </c>
      <c r="H7" s="18">
        <v>239283893.18000001</v>
      </c>
      <c r="I7" s="2">
        <v>2.90048E-3</v>
      </c>
      <c r="J7" s="18">
        <v>177575228.86000001</v>
      </c>
      <c r="K7" s="41">
        <v>3.699417E-2</v>
      </c>
      <c r="L7" s="18">
        <v>900762482.70000005</v>
      </c>
      <c r="M7" s="2">
        <v>8.0669299999999999E-3</v>
      </c>
      <c r="N7" s="1">
        <v>445230506.97000003</v>
      </c>
      <c r="O7" s="44">
        <v>4.3573700000000002E-3</v>
      </c>
      <c r="P7" s="14">
        <f>+B7+D7+F7+H7+J7+L7+N7</f>
        <v>3570719169.5200005</v>
      </c>
      <c r="Q7" s="7">
        <f t="shared" ref="Q7:Q13" si="0">+P7/$P$13</f>
        <v>7.5772956503868316E-3</v>
      </c>
      <c r="R7" s="4">
        <v>149062576.40000001</v>
      </c>
      <c r="S7" s="2">
        <v>1.0770129999999999E-2</v>
      </c>
      <c r="T7" s="4">
        <v>1298332629.8</v>
      </c>
      <c r="U7" s="2">
        <v>6.0830500000000003E-2</v>
      </c>
      <c r="V7" s="14">
        <f t="shared" ref="V7:V12" si="1">+R7+T7</f>
        <v>1447395206.2</v>
      </c>
      <c r="W7" s="7">
        <f t="shared" ref="W7:W12" si="2">+V7/$V$13</f>
        <v>4.1138093123474655E-2</v>
      </c>
      <c r="X7" s="20">
        <v>196699610.28</v>
      </c>
      <c r="Y7" s="21">
        <v>5.9709200000000002E-3</v>
      </c>
      <c r="Z7" s="14">
        <f t="shared" ref="Z7:Z12" si="3">+P7+V7+X7</f>
        <v>5214813986</v>
      </c>
      <c r="AA7" s="7">
        <f t="shared" ref="AA7:AA13" si="4">+Z7/$Z$13</f>
        <v>9.6684143186857151E-3</v>
      </c>
      <c r="AB7" s="19"/>
    </row>
    <row r="8" spans="1:28">
      <c r="A8" s="13" t="s">
        <v>5</v>
      </c>
      <c r="B8" s="18">
        <v>0</v>
      </c>
      <c r="C8" s="18">
        <v>0</v>
      </c>
      <c r="D8" s="18">
        <v>24162816.190000001</v>
      </c>
      <c r="E8" s="41">
        <v>2.3724760000000001E-2</v>
      </c>
      <c r="F8" s="18">
        <v>0</v>
      </c>
      <c r="G8" s="18">
        <v>0</v>
      </c>
      <c r="H8" s="18">
        <v>54056876.619999997</v>
      </c>
      <c r="I8" s="2">
        <v>6.5525000000000002E-4</v>
      </c>
      <c r="J8" s="18">
        <v>0</v>
      </c>
      <c r="K8" s="18">
        <v>0</v>
      </c>
      <c r="L8" s="18">
        <v>0</v>
      </c>
      <c r="M8" s="18">
        <v>0</v>
      </c>
      <c r="N8" s="1">
        <v>175234150.58000001</v>
      </c>
      <c r="O8" s="44">
        <v>1.7149800000000001E-3</v>
      </c>
      <c r="P8" s="14">
        <f t="shared" ref="P8:P12" si="5">+B8+D8+F8+H8+J8+L8+N8</f>
        <v>253453843.39000002</v>
      </c>
      <c r="Q8" s="7">
        <f t="shared" si="0"/>
        <v>5.3784535101119083E-4</v>
      </c>
      <c r="R8" s="18">
        <v>0</v>
      </c>
      <c r="S8" s="18">
        <v>0</v>
      </c>
      <c r="T8" s="18">
        <v>0</v>
      </c>
      <c r="U8" s="18">
        <v>0</v>
      </c>
      <c r="V8" s="25">
        <v>0</v>
      </c>
      <c r="W8" s="49">
        <v>0</v>
      </c>
      <c r="X8" s="18">
        <v>0</v>
      </c>
      <c r="Y8" s="18">
        <v>0</v>
      </c>
      <c r="Z8" s="14">
        <f>+P8+V8+X8</f>
        <v>253453843.39000002</v>
      </c>
      <c r="AA8" s="7">
        <f t="shared" si="4"/>
        <v>4.6991067661024009E-4</v>
      </c>
      <c r="AB8" s="19"/>
    </row>
    <row r="9" spans="1:28">
      <c r="A9" s="13" t="s">
        <v>6</v>
      </c>
      <c r="B9" s="18">
        <v>2390792088.5300002</v>
      </c>
      <c r="C9" s="2">
        <v>0.76713182000000002</v>
      </c>
      <c r="D9" s="18">
        <v>738245945.72000003</v>
      </c>
      <c r="E9" s="2">
        <v>0.72486198000000002</v>
      </c>
      <c r="F9" s="18">
        <v>118273932232.13</v>
      </c>
      <c r="G9" s="2">
        <v>0.71263938406070471</v>
      </c>
      <c r="H9" s="18">
        <v>64660840554.18</v>
      </c>
      <c r="I9" s="2">
        <v>0.78378528999999997</v>
      </c>
      <c r="J9" s="4">
        <v>3357356553.27</v>
      </c>
      <c r="K9" s="2">
        <v>0.69943659999999996</v>
      </c>
      <c r="L9" s="18">
        <v>79124689733.289993</v>
      </c>
      <c r="M9" s="2">
        <v>0.70861415000000005</v>
      </c>
      <c r="N9" s="1">
        <v>82125784782.919998</v>
      </c>
      <c r="O9" s="44">
        <v>0.80374579000000002</v>
      </c>
      <c r="P9" s="14">
        <f t="shared" si="5"/>
        <v>350671641890.03998</v>
      </c>
      <c r="Q9" s="7">
        <f t="shared" si="0"/>
        <v>0.74414776986357045</v>
      </c>
      <c r="R9" s="4">
        <v>11387212505.110001</v>
      </c>
      <c r="S9" s="2">
        <v>0.82275345</v>
      </c>
      <c r="T9" s="4">
        <v>14784828804.18</v>
      </c>
      <c r="U9" s="2">
        <v>0.69271041</v>
      </c>
      <c r="V9" s="14">
        <f t="shared" si="1"/>
        <v>26172041309.290001</v>
      </c>
      <c r="W9" s="7">
        <f t="shared" si="2"/>
        <v>0.74386585502081892</v>
      </c>
      <c r="X9" s="20">
        <v>26355103435.790001</v>
      </c>
      <c r="Y9" s="21">
        <v>0.80002311000000004</v>
      </c>
      <c r="Z9" s="14">
        <f t="shared" si="3"/>
        <v>403198786635.11993</v>
      </c>
      <c r="AA9" s="7">
        <f t="shared" si="4"/>
        <v>0.74754208538315836</v>
      </c>
      <c r="AB9" s="19"/>
    </row>
    <row r="10" spans="1:28">
      <c r="A10" s="13" t="s">
        <v>7</v>
      </c>
      <c r="B10" s="18">
        <v>45475982.68</v>
      </c>
      <c r="C10" s="2">
        <v>1.459185E-2</v>
      </c>
      <c r="D10" s="18">
        <v>0</v>
      </c>
      <c r="E10" s="18">
        <v>0</v>
      </c>
      <c r="F10" s="18">
        <v>17034109299.82</v>
      </c>
      <c r="G10" s="2">
        <v>0.10263611710838805</v>
      </c>
      <c r="H10" s="18">
        <v>5959532520.5100002</v>
      </c>
      <c r="I10" s="2">
        <v>7.2238369999999996E-2</v>
      </c>
      <c r="J10" s="18">
        <v>0</v>
      </c>
      <c r="K10" s="18">
        <v>0</v>
      </c>
      <c r="L10" s="18">
        <v>5776502395.8800001</v>
      </c>
      <c r="M10" s="2">
        <v>5.1732420000000001E-2</v>
      </c>
      <c r="N10" s="1">
        <v>10641918013.120001</v>
      </c>
      <c r="O10" s="44">
        <v>0.10414995000000001</v>
      </c>
      <c r="P10" s="14">
        <f t="shared" si="5"/>
        <v>39457538212.010002</v>
      </c>
      <c r="Q10" s="7">
        <f t="shared" si="0"/>
        <v>8.3731432934006575E-2</v>
      </c>
      <c r="R10" s="4">
        <v>697564888.38999999</v>
      </c>
      <c r="S10" s="2">
        <v>5.0400739999999999E-2</v>
      </c>
      <c r="T10" s="18">
        <v>105262859.7</v>
      </c>
      <c r="U10" s="2">
        <v>4.9318599999999997E-3</v>
      </c>
      <c r="V10" s="14">
        <f t="shared" si="1"/>
        <v>802827748.09000003</v>
      </c>
      <c r="W10" s="7">
        <f t="shared" si="2"/>
        <v>2.2818095929545489E-2</v>
      </c>
      <c r="X10" s="20">
        <v>3519992456.6599998</v>
      </c>
      <c r="Y10" s="21">
        <v>0.10685123000000001</v>
      </c>
      <c r="Z10" s="14">
        <f t="shared" si="3"/>
        <v>43780358416.759995</v>
      </c>
      <c r="AA10" s="7">
        <f t="shared" si="4"/>
        <v>8.117003700039456E-2</v>
      </c>
      <c r="AB10" s="19"/>
    </row>
    <row r="11" spans="1:28">
      <c r="A11" s="13" t="s">
        <v>8</v>
      </c>
      <c r="B11" s="18">
        <v>373879960.68000001</v>
      </c>
      <c r="C11" s="2">
        <v>0.11996661</v>
      </c>
      <c r="D11" s="18">
        <v>76313304.269999996</v>
      </c>
      <c r="E11" s="2">
        <v>7.4929789999999996E-2</v>
      </c>
      <c r="F11" s="18">
        <v>6222831242.5799999</v>
      </c>
      <c r="G11" s="2">
        <v>3.7494607138978835E-2</v>
      </c>
      <c r="H11" s="18">
        <v>3485577069.1599998</v>
      </c>
      <c r="I11" s="2">
        <v>4.2250360000000001E-2</v>
      </c>
      <c r="J11" s="18">
        <v>0</v>
      </c>
      <c r="K11" s="18">
        <v>0</v>
      </c>
      <c r="L11" s="18">
        <v>1333649566.6800001</v>
      </c>
      <c r="M11" s="2">
        <v>1.194372E-2</v>
      </c>
      <c r="N11" s="1">
        <v>3533346924.23</v>
      </c>
      <c r="O11" s="44">
        <v>3.4580039999999999E-2</v>
      </c>
      <c r="P11" s="14">
        <f t="shared" si="5"/>
        <v>15025598067.599998</v>
      </c>
      <c r="Q11" s="7">
        <f t="shared" si="0"/>
        <v>3.1885285141981967E-2</v>
      </c>
      <c r="R11" s="4">
        <v>661743396.67999995</v>
      </c>
      <c r="S11" s="2">
        <v>4.7812550000000002E-2</v>
      </c>
      <c r="T11" s="4">
        <v>1676803223.4400001</v>
      </c>
      <c r="U11" s="2">
        <v>7.8562900000000005E-2</v>
      </c>
      <c r="V11" s="14">
        <f t="shared" si="1"/>
        <v>2338546620.1199999</v>
      </c>
      <c r="W11" s="7">
        <f t="shared" si="2"/>
        <v>6.6466538109281367E-2</v>
      </c>
      <c r="X11" s="20">
        <v>888043359.85000002</v>
      </c>
      <c r="Y11" s="21">
        <v>2.695703E-2</v>
      </c>
      <c r="Z11" s="14">
        <f t="shared" si="3"/>
        <v>18252188047.569996</v>
      </c>
      <c r="AA11" s="7">
        <f t="shared" si="4"/>
        <v>3.3840078810141866E-2</v>
      </c>
      <c r="AB11" s="19"/>
    </row>
    <row r="12" spans="1:28">
      <c r="A12" s="13" t="s">
        <v>9</v>
      </c>
      <c r="B12" s="18">
        <v>206825574.03</v>
      </c>
      <c r="C12" s="2">
        <v>6.6363980000000003E-2</v>
      </c>
      <c r="D12" s="18">
        <v>6099144.5899999999</v>
      </c>
      <c r="E12" s="2">
        <v>5.9885700000000004E-3</v>
      </c>
      <c r="F12" s="18">
        <v>5365430345.6599998</v>
      </c>
      <c r="G12" s="2">
        <v>3.2328484430933987E-2</v>
      </c>
      <c r="H12" s="18">
        <v>2002548836.27</v>
      </c>
      <c r="I12" s="2">
        <v>2.4273860000000001E-2</v>
      </c>
      <c r="J12" s="18">
        <v>0</v>
      </c>
      <c r="K12" s="18">
        <v>0</v>
      </c>
      <c r="L12" s="18">
        <v>1896276262.3099999</v>
      </c>
      <c r="M12" s="2">
        <v>1.698241E-2</v>
      </c>
      <c r="N12" s="1">
        <v>2885234114.27</v>
      </c>
      <c r="O12" s="44">
        <v>2.8237109999999999E-2</v>
      </c>
      <c r="P12" s="14">
        <f t="shared" si="5"/>
        <v>12362414277.129999</v>
      </c>
      <c r="Q12" s="7">
        <f t="shared" si="0"/>
        <v>2.6233837914217555E-2</v>
      </c>
      <c r="R12" s="4">
        <v>321282046</v>
      </c>
      <c r="S12" s="2">
        <v>2.3213399999999999E-2</v>
      </c>
      <c r="T12" s="4">
        <v>101345738</v>
      </c>
      <c r="U12" s="2">
        <v>4.7483300000000003E-3</v>
      </c>
      <c r="V12" s="14">
        <f t="shared" si="1"/>
        <v>422627784</v>
      </c>
      <c r="W12" s="7">
        <f t="shared" si="2"/>
        <v>1.2011993034304228E-2</v>
      </c>
      <c r="X12" s="20">
        <v>559051993.36000001</v>
      </c>
      <c r="Y12" s="21">
        <v>1.6970320000000001E-2</v>
      </c>
      <c r="Z12" s="14">
        <f t="shared" si="3"/>
        <v>13344094054.49</v>
      </c>
      <c r="AA12" s="7">
        <f t="shared" si="4"/>
        <v>2.4740332133166149E-2</v>
      </c>
      <c r="AB12" s="19"/>
    </row>
    <row r="13" spans="1:28">
      <c r="A13" s="12" t="s">
        <v>10</v>
      </c>
      <c r="B13" s="5">
        <f t="shared" ref="B13:O13" si="6">SUM(B6:B12)</f>
        <v>3116533606.1199999</v>
      </c>
      <c r="C13" s="3">
        <f t="shared" si="6"/>
        <v>1.0000000099999999</v>
      </c>
      <c r="D13" s="26">
        <f>+SUM(D6:D12)</f>
        <v>1018464163.66</v>
      </c>
      <c r="E13" s="3">
        <f>SUM(E6:E12)</f>
        <v>1.0000000100000002</v>
      </c>
      <c r="F13" s="5">
        <f t="shared" si="6"/>
        <v>165966033982.28</v>
      </c>
      <c r="G13" s="3">
        <f t="shared" si="6"/>
        <v>0.99999999999999989</v>
      </c>
      <c r="H13" s="5">
        <f t="shared" si="6"/>
        <v>82498155774.990005</v>
      </c>
      <c r="I13" s="3">
        <f t="shared" si="6"/>
        <v>1</v>
      </c>
      <c r="J13" s="5">
        <f>SUM(J6:J12)</f>
        <v>4800087041.8500004</v>
      </c>
      <c r="K13" s="3">
        <f t="shared" si="6"/>
        <v>1</v>
      </c>
      <c r="L13" s="5">
        <f t="shared" si="6"/>
        <v>111661175918.57999</v>
      </c>
      <c r="M13" s="3">
        <f t="shared" si="6"/>
        <v>1</v>
      </c>
      <c r="N13" s="5">
        <f t="shared" si="6"/>
        <v>102178806138.03</v>
      </c>
      <c r="O13" s="3">
        <f t="shared" si="6"/>
        <v>1.0000000100000002</v>
      </c>
      <c r="P13" s="14">
        <f>+B13+F13+H13+J13+L13+N13+D13</f>
        <v>471239256625.50995</v>
      </c>
      <c r="Q13" s="7">
        <f t="shared" si="0"/>
        <v>1</v>
      </c>
      <c r="R13" s="5">
        <f t="shared" ref="R13:Y13" si="7">SUM(R6:R12)</f>
        <v>13840370459.74</v>
      </c>
      <c r="S13" s="3">
        <f t="shared" si="7"/>
        <v>1.0000000099999999</v>
      </c>
      <c r="T13" s="5">
        <f t="shared" si="7"/>
        <v>21343448144.970001</v>
      </c>
      <c r="U13" s="3">
        <f t="shared" si="7"/>
        <v>1</v>
      </c>
      <c r="V13" s="5">
        <f t="shared" si="7"/>
        <v>35183818604.709999</v>
      </c>
      <c r="W13" s="3">
        <f t="shared" si="7"/>
        <v>1.0000000000000002</v>
      </c>
      <c r="X13" s="5">
        <f t="shared" si="7"/>
        <v>32942927726.599998</v>
      </c>
      <c r="Y13" s="3">
        <f t="shared" si="7"/>
        <v>1</v>
      </c>
      <c r="Z13" s="5">
        <f>SUM(Z6:Z12)</f>
        <v>539366002956.81995</v>
      </c>
      <c r="AA13" s="7">
        <f t="shared" si="4"/>
        <v>1</v>
      </c>
    </row>
    <row r="14" spans="1:28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8">
      <c r="A15" s="17" t="s">
        <v>20</v>
      </c>
      <c r="Z15" s="19"/>
    </row>
    <row r="16" spans="1:28">
      <c r="A16" s="17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6"/>
  <sheetViews>
    <sheetView showGridLines="0" workbookViewId="0">
      <selection activeCell="D5" sqref="D5:E5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bestFit="1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bestFit="1" customWidth="1"/>
    <col min="13" max="13" width="8.85546875" style="8" customWidth="1"/>
    <col min="14" max="14" width="17.85546875" style="8" bestFit="1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7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7" customFormat="1">
      <c r="A2" s="55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7" customForma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7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7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7">
      <c r="A6" s="13" t="s">
        <v>3</v>
      </c>
      <c r="B6" s="18">
        <v>76144060.060000002</v>
      </c>
      <c r="C6" s="2">
        <v>3.3881679999999997E-2</v>
      </c>
      <c r="D6" s="18">
        <v>34501811.210000001</v>
      </c>
      <c r="E6" s="2">
        <v>0.11382239</v>
      </c>
      <c r="F6" s="18">
        <v>17804502674.400002</v>
      </c>
      <c r="G6" s="2">
        <v>0.11990768</v>
      </c>
      <c r="H6" s="18">
        <v>4653820234.6700001</v>
      </c>
      <c r="I6" s="2">
        <v>6.3552440000000002E-2</v>
      </c>
      <c r="J6" s="1">
        <v>1031884990.63</v>
      </c>
      <c r="K6" s="2">
        <v>0.24220063999999999</v>
      </c>
      <c r="L6" s="18">
        <v>18456805764.91</v>
      </c>
      <c r="M6" s="2">
        <v>0.18169108</v>
      </c>
      <c r="N6" s="18">
        <v>3872249863.7199998</v>
      </c>
      <c r="O6" s="2">
        <v>4.2327330000000003E-2</v>
      </c>
      <c r="P6" s="14">
        <v>45929909399.599998</v>
      </c>
      <c r="Q6" s="7">
        <v>0.10894425000000001</v>
      </c>
      <c r="R6" s="4">
        <v>1147218128.3800001</v>
      </c>
      <c r="S6" s="2">
        <v>8.8344430000000002E-2</v>
      </c>
      <c r="T6" s="4">
        <v>3669059033.9000001</v>
      </c>
      <c r="U6" s="2">
        <v>0.17647734000000001</v>
      </c>
      <c r="V6" s="14">
        <v>4816277162.2799997</v>
      </c>
      <c r="W6" s="7">
        <v>0.14259346000000001</v>
      </c>
      <c r="X6" s="20">
        <v>2296586195.4099998</v>
      </c>
      <c r="Y6" s="21">
        <v>7.8512360000000003E-2</v>
      </c>
      <c r="Z6" s="14">
        <v>53042772757.290001</v>
      </c>
      <c r="AA6" s="7">
        <v>0.10945264</v>
      </c>
    </row>
    <row r="7" spans="1:27">
      <c r="A7" s="13" t="s">
        <v>4</v>
      </c>
      <c r="B7" s="18">
        <v>116339158.47</v>
      </c>
      <c r="C7" s="2">
        <v>5.1767210000000001E-2</v>
      </c>
      <c r="D7" s="18">
        <v>35023668.299999997</v>
      </c>
      <c r="E7" s="2">
        <v>0.11554401</v>
      </c>
      <c r="F7" s="18">
        <v>1094838010.9300001</v>
      </c>
      <c r="G7" s="2">
        <v>7.3733899999999996E-3</v>
      </c>
      <c r="H7" s="18">
        <v>596210966.16999996</v>
      </c>
      <c r="I7" s="2">
        <v>8.1418399999999991E-3</v>
      </c>
      <c r="J7" s="1">
        <v>8512907.1199999992</v>
      </c>
      <c r="K7" s="2">
        <v>1.9981199999999999E-3</v>
      </c>
      <c r="L7" s="18">
        <v>1361524612.6900001</v>
      </c>
      <c r="M7" s="2">
        <v>1.340302E-2</v>
      </c>
      <c r="N7" s="18">
        <v>468370675.14999998</v>
      </c>
      <c r="O7" s="2">
        <v>5.1197300000000003E-3</v>
      </c>
      <c r="P7" s="14">
        <v>3680819998.8299999</v>
      </c>
      <c r="Q7" s="7">
        <v>8.7307900000000004E-3</v>
      </c>
      <c r="R7" s="4">
        <v>106025987.68000001</v>
      </c>
      <c r="S7" s="2">
        <v>8.1647999999999998E-3</v>
      </c>
      <c r="T7" s="4">
        <v>2724316134.27</v>
      </c>
      <c r="U7" s="2">
        <v>0.13103634</v>
      </c>
      <c r="V7" s="14">
        <v>2830342121.9499998</v>
      </c>
      <c r="W7" s="7">
        <v>8.379673E-2</v>
      </c>
      <c r="X7" s="20">
        <v>201888415.90000001</v>
      </c>
      <c r="Y7" s="21">
        <v>6.9018700000000001E-3</v>
      </c>
      <c r="Z7" s="14">
        <v>6713050536.6800003</v>
      </c>
      <c r="AA7" s="7">
        <v>1.385224E-2</v>
      </c>
    </row>
    <row r="8" spans="1:27">
      <c r="A8" s="13" t="s">
        <v>5</v>
      </c>
      <c r="B8" s="18" t="s">
        <v>28</v>
      </c>
      <c r="C8" s="2" t="s">
        <v>28</v>
      </c>
      <c r="D8" s="18" t="s">
        <v>28</v>
      </c>
      <c r="E8" s="2" t="s">
        <v>28</v>
      </c>
      <c r="F8" s="18">
        <v>171692874.31</v>
      </c>
      <c r="G8" s="2">
        <v>1.1563000000000001E-3</v>
      </c>
      <c r="H8" s="18">
        <v>4813477.62</v>
      </c>
      <c r="I8" s="2">
        <v>6.5729999999999996E-5</v>
      </c>
      <c r="J8" s="1">
        <v>154798742.88999999</v>
      </c>
      <c r="K8" s="2">
        <v>3.6333850000000001E-2</v>
      </c>
      <c r="L8" s="18">
        <v>455225229.18000001</v>
      </c>
      <c r="M8" s="18">
        <v>4.4812899999999998E-3</v>
      </c>
      <c r="N8" s="18">
        <v>173507961.78</v>
      </c>
      <c r="O8" s="2">
        <v>1.89661E-3</v>
      </c>
      <c r="P8" s="14">
        <v>960038285.77999997</v>
      </c>
      <c r="Q8" s="7">
        <v>2.2771800000000002E-3</v>
      </c>
      <c r="R8" s="18" t="s">
        <v>28</v>
      </c>
      <c r="S8" s="18" t="s">
        <v>28</v>
      </c>
      <c r="T8" s="18" t="s">
        <v>28</v>
      </c>
      <c r="U8" s="18" t="s">
        <v>28</v>
      </c>
      <c r="V8" s="25" t="s">
        <v>28</v>
      </c>
      <c r="W8" s="25" t="s">
        <v>28</v>
      </c>
      <c r="X8" s="20">
        <v>26776711.989999998</v>
      </c>
      <c r="Y8" s="21">
        <v>9.1540000000000002E-4</v>
      </c>
      <c r="Z8" s="14">
        <v>986814997.76999998</v>
      </c>
      <c r="AA8" s="7">
        <v>2.0362700000000002E-3</v>
      </c>
    </row>
    <row r="9" spans="1:27">
      <c r="A9" s="13" t="s">
        <v>6</v>
      </c>
      <c r="B9" s="18">
        <v>1717535331.1099999</v>
      </c>
      <c r="C9" s="2">
        <v>0.76424837999999995</v>
      </c>
      <c r="D9" s="18">
        <v>213220878.81</v>
      </c>
      <c r="E9" s="2">
        <v>0.70342134999999995</v>
      </c>
      <c r="F9" s="18">
        <v>107609696591.69</v>
      </c>
      <c r="G9" s="2">
        <v>0.72471719000000001</v>
      </c>
      <c r="H9" s="18">
        <v>58350063365.339996</v>
      </c>
      <c r="I9" s="2">
        <v>0.79682688999999995</v>
      </c>
      <c r="J9" s="1">
        <v>3065258639.3299999</v>
      </c>
      <c r="K9" s="2">
        <v>0.71946739000000004</v>
      </c>
      <c r="L9" s="18">
        <v>73923582022.869995</v>
      </c>
      <c r="M9" s="2">
        <v>0.72771286999999996</v>
      </c>
      <c r="N9" s="18">
        <v>71571277145.619995</v>
      </c>
      <c r="O9" s="2">
        <v>0.78234132000000001</v>
      </c>
      <c r="P9" s="14">
        <v>316450633974.77002</v>
      </c>
      <c r="Q9" s="7">
        <v>0.75061062000000001</v>
      </c>
      <c r="R9" s="4">
        <v>10062500687.889999</v>
      </c>
      <c r="S9" s="2">
        <v>0.77488829000000004</v>
      </c>
      <c r="T9" s="4">
        <v>12575669809.360001</v>
      </c>
      <c r="U9" s="2">
        <v>0.60487464000000002</v>
      </c>
      <c r="V9" s="14">
        <v>22638170497.25</v>
      </c>
      <c r="W9" s="7">
        <v>0.67023865999999999</v>
      </c>
      <c r="X9" s="20">
        <v>23070224156.439999</v>
      </c>
      <c r="Y9" s="21">
        <v>0.78869140999999998</v>
      </c>
      <c r="Z9" s="14">
        <v>362159028628.46002</v>
      </c>
      <c r="AA9" s="7">
        <v>0.74730750000000001</v>
      </c>
    </row>
    <row r="10" spans="1:27">
      <c r="A10" s="13" t="s">
        <v>7</v>
      </c>
      <c r="B10" s="18">
        <v>24628584.219999999</v>
      </c>
      <c r="C10" s="18">
        <v>1.095893E-2</v>
      </c>
      <c r="D10" s="18" t="s">
        <v>28</v>
      </c>
      <c r="E10" s="18" t="s">
        <v>28</v>
      </c>
      <c r="F10" s="18">
        <v>11528370358.76</v>
      </c>
      <c r="G10" s="2">
        <v>7.7639920000000001E-2</v>
      </c>
      <c r="H10" s="18">
        <v>4687006380.9899998</v>
      </c>
      <c r="I10" s="2">
        <v>6.4005629999999994E-2</v>
      </c>
      <c r="J10" s="18" t="s">
        <v>28</v>
      </c>
      <c r="K10" s="18" t="s">
        <v>28</v>
      </c>
      <c r="L10" s="18">
        <v>4176463703.4099998</v>
      </c>
      <c r="M10" s="2">
        <v>4.1113619999999997E-2</v>
      </c>
      <c r="N10" s="18">
        <v>9459259570.6800003</v>
      </c>
      <c r="O10" s="2">
        <v>0.10339859999999999</v>
      </c>
      <c r="P10" s="14">
        <v>29875728598.060001</v>
      </c>
      <c r="Q10" s="7">
        <v>7.0864259999999998E-2</v>
      </c>
      <c r="R10" s="4">
        <v>627070825.95000005</v>
      </c>
      <c r="S10" s="2">
        <v>4.8289169999999999E-2</v>
      </c>
      <c r="T10" s="18">
        <v>99598787.599999994</v>
      </c>
      <c r="U10" s="2">
        <v>4.79058E-3</v>
      </c>
      <c r="V10" s="14">
        <v>726669613.54999995</v>
      </c>
      <c r="W10" s="7">
        <v>2.1514200000000001E-2</v>
      </c>
      <c r="X10" s="20">
        <v>2245347127.8699999</v>
      </c>
      <c r="Y10" s="21">
        <v>7.6760679999999998E-2</v>
      </c>
      <c r="Z10" s="14">
        <v>32847745339.48</v>
      </c>
      <c r="AA10" s="7">
        <v>6.7780629999999994E-2</v>
      </c>
    </row>
    <row r="11" spans="1:27">
      <c r="A11" s="13" t="s">
        <v>8</v>
      </c>
      <c r="B11" s="18">
        <v>120192311.87</v>
      </c>
      <c r="C11" s="2">
        <v>5.348174E-2</v>
      </c>
      <c r="D11" s="18">
        <v>14169833.09</v>
      </c>
      <c r="E11" s="2">
        <v>4.6746660000000002E-2</v>
      </c>
      <c r="F11" s="18">
        <v>5640721401.9899998</v>
      </c>
      <c r="G11" s="2">
        <v>3.7988470000000003E-2</v>
      </c>
      <c r="H11" s="18">
        <v>3363642810.6300001</v>
      </c>
      <c r="I11" s="2">
        <v>4.593382E-2</v>
      </c>
      <c r="J11" s="4" t="s">
        <v>28</v>
      </c>
      <c r="K11" s="2" t="s">
        <v>28</v>
      </c>
      <c r="L11" s="18">
        <v>1461705667.97</v>
      </c>
      <c r="M11" s="2">
        <v>1.438921E-2</v>
      </c>
      <c r="N11" s="18">
        <v>3665325701.0799999</v>
      </c>
      <c r="O11" s="2">
        <v>4.0065450000000002E-2</v>
      </c>
      <c r="P11" s="14">
        <v>14265757726.629999</v>
      </c>
      <c r="Q11" s="7">
        <v>3.3837909999999999E-2</v>
      </c>
      <c r="R11" s="4">
        <v>693777474.04999995</v>
      </c>
      <c r="S11" s="2">
        <v>5.3426090000000002E-2</v>
      </c>
      <c r="T11" s="4">
        <v>1619001607.4300001</v>
      </c>
      <c r="U11" s="2">
        <v>7.7872040000000003E-2</v>
      </c>
      <c r="V11" s="14">
        <v>2312779081.48</v>
      </c>
      <c r="W11" s="7">
        <v>6.847346E-2</v>
      </c>
      <c r="X11" s="20">
        <v>1070550709.5599999</v>
      </c>
      <c r="Y11" s="21">
        <v>3.6598440000000003E-2</v>
      </c>
      <c r="Z11" s="14">
        <v>17649087517.669998</v>
      </c>
      <c r="AA11" s="7">
        <v>3.6418520000000003E-2</v>
      </c>
    </row>
    <row r="12" spans="1:27">
      <c r="A12" s="13" t="s">
        <v>9</v>
      </c>
      <c r="B12" s="18">
        <v>192512822.09</v>
      </c>
      <c r="C12" s="2">
        <v>8.5662059999999998E-2</v>
      </c>
      <c r="D12" s="18">
        <v>6203525.21</v>
      </c>
      <c r="E12" s="2">
        <v>2.0465589999999999E-2</v>
      </c>
      <c r="F12" s="18">
        <v>4635266258.1899996</v>
      </c>
      <c r="G12" s="2">
        <v>3.121705E-2</v>
      </c>
      <c r="H12" s="18">
        <v>1572472899.99</v>
      </c>
      <c r="I12" s="2">
        <v>2.147365E-2</v>
      </c>
      <c r="J12" s="18" t="s">
        <v>28</v>
      </c>
      <c r="K12" s="18" t="s">
        <v>28</v>
      </c>
      <c r="L12" s="18">
        <v>1748139921.52</v>
      </c>
      <c r="M12" s="2">
        <v>1.7208910000000001E-2</v>
      </c>
      <c r="N12" s="18">
        <v>2273451635.9499998</v>
      </c>
      <c r="O12" s="2">
        <v>2.4850959999999998E-2</v>
      </c>
      <c r="P12" s="14">
        <v>10428047062.950001</v>
      </c>
      <c r="Q12" s="7">
        <v>2.4734989999999998E-2</v>
      </c>
      <c r="R12" s="4">
        <v>349150607.81</v>
      </c>
      <c r="S12" s="2">
        <v>2.688722E-2</v>
      </c>
      <c r="T12" s="4">
        <v>102893514</v>
      </c>
      <c r="U12" s="2">
        <v>4.94905E-3</v>
      </c>
      <c r="V12" s="14">
        <v>452044121.81</v>
      </c>
      <c r="W12" s="7">
        <v>1.338348E-2</v>
      </c>
      <c r="X12" s="20">
        <v>339895239.13</v>
      </c>
      <c r="Y12" s="21">
        <v>1.1619849999999999E-2</v>
      </c>
      <c r="Z12" s="14">
        <v>11219986423.889999</v>
      </c>
      <c r="AA12" s="7">
        <v>2.3152200000000001E-2</v>
      </c>
    </row>
    <row r="13" spans="1:27">
      <c r="A13" s="12" t="s">
        <v>10</v>
      </c>
      <c r="B13" s="5">
        <f t="shared" ref="B13:O13" si="0">SUM(B6:B12)</f>
        <v>2247352267.8200002</v>
      </c>
      <c r="C13" s="3">
        <f t="shared" si="0"/>
        <v>1</v>
      </c>
      <c r="D13" s="26">
        <f>+SUM(D6:D12)</f>
        <v>303119716.61999995</v>
      </c>
      <c r="E13" s="3" t="s">
        <v>28</v>
      </c>
      <c r="F13" s="5">
        <f t="shared" si="0"/>
        <v>148485088170.26999</v>
      </c>
      <c r="G13" s="3">
        <f t="shared" si="0"/>
        <v>1</v>
      </c>
      <c r="H13" s="5">
        <f t="shared" si="0"/>
        <v>73228030135.410004</v>
      </c>
      <c r="I13" s="3">
        <f t="shared" si="0"/>
        <v>1</v>
      </c>
      <c r="J13" s="5">
        <f>SUM(J6:J12)</f>
        <v>4260455279.9699998</v>
      </c>
      <c r="K13" s="3">
        <f t="shared" si="0"/>
        <v>1</v>
      </c>
      <c r="L13" s="5">
        <f t="shared" si="0"/>
        <v>101583446922.55</v>
      </c>
      <c r="M13" s="3">
        <f t="shared" si="0"/>
        <v>1</v>
      </c>
      <c r="N13" s="5">
        <f t="shared" si="0"/>
        <v>91483442553.97998</v>
      </c>
      <c r="O13" s="3">
        <f t="shared" si="0"/>
        <v>1</v>
      </c>
      <c r="P13" s="14">
        <f>+B13+F13+H13+J13+L13+N13+D13</f>
        <v>421590935046.62</v>
      </c>
      <c r="Q13" s="3">
        <f t="shared" ref="Q13:AA13" si="1">SUM(Q6:Q12)</f>
        <v>1</v>
      </c>
      <c r="R13" s="5">
        <f t="shared" si="1"/>
        <v>12985743711.759998</v>
      </c>
      <c r="S13" s="3">
        <f t="shared" si="1"/>
        <v>1</v>
      </c>
      <c r="T13" s="5">
        <f t="shared" si="1"/>
        <v>20790538886.559998</v>
      </c>
      <c r="U13" s="3">
        <f t="shared" si="1"/>
        <v>0.99999999000000006</v>
      </c>
      <c r="V13" s="5">
        <f t="shared" si="1"/>
        <v>33776282598.32</v>
      </c>
      <c r="W13" s="3">
        <f t="shared" si="1"/>
        <v>0.99999998999999995</v>
      </c>
      <c r="X13" s="5">
        <f t="shared" si="1"/>
        <v>29251268556.299999</v>
      </c>
      <c r="Y13" s="3">
        <f t="shared" si="1"/>
        <v>1.0000000100000002</v>
      </c>
      <c r="Z13" s="5">
        <f>SUM(Z6:Z12)</f>
        <v>484618486201.23999</v>
      </c>
      <c r="AA13" s="3">
        <f t="shared" si="1"/>
        <v>1</v>
      </c>
    </row>
    <row r="14" spans="1:27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7">
      <c r="A15" s="17" t="s">
        <v>20</v>
      </c>
    </row>
    <row r="16" spans="1:27">
      <c r="A16" s="17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D5" sqref="D5:E5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bestFit="1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bestFit="1" customWidth="1"/>
    <col min="13" max="13" width="8.85546875" style="8" customWidth="1"/>
    <col min="14" max="14" width="17.85546875" style="8" bestFit="1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8" customFormat="1">
      <c r="A2" s="55" t="s">
        <v>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8" customFormat="1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8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8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8">
        <v>88913337.489999995</v>
      </c>
      <c r="C6" s="2">
        <v>3.7847869999999999E-2</v>
      </c>
      <c r="D6" s="18">
        <v>45776704.560000002</v>
      </c>
      <c r="E6" s="2">
        <v>0.14036276</v>
      </c>
      <c r="F6" s="18">
        <v>18612552523.720001</v>
      </c>
      <c r="G6" s="2">
        <v>0.12430403</v>
      </c>
      <c r="H6" s="18">
        <v>4559311733.5299997</v>
      </c>
      <c r="I6" s="2">
        <v>6.1706160000000003E-2</v>
      </c>
      <c r="J6" s="1">
        <v>1111865168.04</v>
      </c>
      <c r="K6" s="2">
        <v>0.25074100999999999</v>
      </c>
      <c r="L6" s="18">
        <v>19202600738.330002</v>
      </c>
      <c r="M6" s="2">
        <v>0.18759222</v>
      </c>
      <c r="N6" s="18">
        <v>2484343540.04</v>
      </c>
      <c r="O6" s="2">
        <v>2.6870370000000001E-2</v>
      </c>
      <c r="P6" s="14">
        <f>+B6+D6+F6+H6+J6+L6+N6</f>
        <v>46105363745.709999</v>
      </c>
      <c r="Q6" s="7">
        <f>+P6/$P$13</f>
        <v>0.10834264908707829</v>
      </c>
      <c r="R6" s="4">
        <v>786347201.41999996</v>
      </c>
      <c r="S6" s="2">
        <v>6.035774E-2</v>
      </c>
      <c r="T6" s="4">
        <v>3930612730.9400001</v>
      </c>
      <c r="U6" s="2">
        <v>0.18844826000000001</v>
      </c>
      <c r="V6" s="14">
        <f>+R6+T6</f>
        <v>4716959932.3599997</v>
      </c>
      <c r="W6" s="7">
        <f>+V6/$V$13</f>
        <v>0.13920129475329246</v>
      </c>
      <c r="X6" s="20">
        <v>1559799512.26</v>
      </c>
      <c r="Y6" s="21">
        <v>5.2750680000000001E-2</v>
      </c>
      <c r="Z6" s="14">
        <f>+P6+V6+X6</f>
        <v>52382123190.330002</v>
      </c>
      <c r="AA6" s="7">
        <f>+Z6/$Z$13</f>
        <v>0.1071194713863214</v>
      </c>
      <c r="AB6" s="19"/>
    </row>
    <row r="7" spans="1:28">
      <c r="A7" s="13" t="s">
        <v>4</v>
      </c>
      <c r="B7" s="18">
        <v>116787806.05</v>
      </c>
      <c r="C7" s="2">
        <v>4.9713239999999999E-2</v>
      </c>
      <c r="D7" s="18">
        <v>36534390.399999999</v>
      </c>
      <c r="E7" s="2">
        <v>0.11202353</v>
      </c>
      <c r="F7" s="18">
        <v>1598921457.8599999</v>
      </c>
      <c r="G7" s="2">
        <v>1.0678409999999999E-2</v>
      </c>
      <c r="H7" s="18">
        <v>574606609.02999997</v>
      </c>
      <c r="I7" s="2">
        <v>7.7767799999999996E-3</v>
      </c>
      <c r="J7" s="18">
        <v>0</v>
      </c>
      <c r="K7" s="2" t="s">
        <v>28</v>
      </c>
      <c r="L7" s="18">
        <v>1403376722.5799999</v>
      </c>
      <c r="M7" s="2">
        <v>1.370973E-2</v>
      </c>
      <c r="N7" s="18">
        <v>528095315.11000001</v>
      </c>
      <c r="O7" s="2">
        <v>5.7118200000000003E-3</v>
      </c>
      <c r="P7" s="14">
        <f t="shared" ref="P7:P12" si="0">+B7+D7+F7+H7+J7+L7+N7</f>
        <v>4258322301.0300002</v>
      </c>
      <c r="Q7" s="7">
        <f t="shared" ref="Q7:Q13" si="1">+P7/$P$13</f>
        <v>1.000659969422975E-2</v>
      </c>
      <c r="R7" s="4">
        <v>27055827.609999999</v>
      </c>
      <c r="S7" s="2">
        <v>2.0767300000000002E-3</v>
      </c>
      <c r="T7" s="4">
        <v>2497746378.3499999</v>
      </c>
      <c r="U7" s="2">
        <v>0.1197513</v>
      </c>
      <c r="V7" s="14">
        <f t="shared" ref="V7:V12" si="2">+R7+T7</f>
        <v>2524802205.96</v>
      </c>
      <c r="W7" s="7">
        <f t="shared" ref="W7:W12" si="3">+V7/$V$13</f>
        <v>7.4508950914442026E-2</v>
      </c>
      <c r="X7" s="20">
        <v>78512817.599999994</v>
      </c>
      <c r="Y7" s="21">
        <v>2.6552199999999998E-3</v>
      </c>
      <c r="Z7" s="14">
        <f t="shared" ref="Z7:Z12" si="4">+P7+V7+X7</f>
        <v>6861637324.5900002</v>
      </c>
      <c r="AA7" s="7">
        <f t="shared" ref="AA7:AA13" si="5">+Z7/$Z$13</f>
        <v>1.4031790204151573E-2</v>
      </c>
      <c r="AB7" s="19"/>
    </row>
    <row r="8" spans="1:28">
      <c r="A8" s="13" t="s">
        <v>5</v>
      </c>
      <c r="B8" s="18">
        <v>0</v>
      </c>
      <c r="C8" s="2" t="s">
        <v>28</v>
      </c>
      <c r="D8" s="18">
        <v>0</v>
      </c>
      <c r="E8" s="2" t="s">
        <v>28</v>
      </c>
      <c r="F8" s="18">
        <v>172660787.91999999</v>
      </c>
      <c r="G8" s="2">
        <v>1.1531200000000001E-3</v>
      </c>
      <c r="H8" s="18">
        <v>25114056.149999999</v>
      </c>
      <c r="I8" s="2">
        <v>3.3990000000000002E-4</v>
      </c>
      <c r="J8" s="1">
        <v>155661797.18000001</v>
      </c>
      <c r="K8" s="2">
        <v>3.5103889999999999E-2</v>
      </c>
      <c r="L8" s="18">
        <v>464545620.41000003</v>
      </c>
      <c r="M8" s="18">
        <v>0</v>
      </c>
      <c r="N8" s="18">
        <v>174526725.96000001</v>
      </c>
      <c r="O8" s="2">
        <v>1.88766E-3</v>
      </c>
      <c r="P8" s="14">
        <f t="shared" si="0"/>
        <v>992508987.62000012</v>
      </c>
      <c r="Q8" s="7">
        <f t="shared" si="1"/>
        <v>2.3322894393494626E-3</v>
      </c>
      <c r="R8" s="18">
        <v>0</v>
      </c>
      <c r="S8" s="18">
        <v>0</v>
      </c>
      <c r="T8" s="18">
        <v>0</v>
      </c>
      <c r="U8" s="18">
        <v>0</v>
      </c>
      <c r="V8" s="25">
        <v>0</v>
      </c>
      <c r="W8" s="7">
        <f t="shared" si="3"/>
        <v>0</v>
      </c>
      <c r="X8" s="20">
        <v>25265254.530000001</v>
      </c>
      <c r="Y8" s="21">
        <v>8.5444000000000004E-4</v>
      </c>
      <c r="Z8" s="14">
        <f>+P8+V8+X8</f>
        <v>1017774242.1500001</v>
      </c>
      <c r="AA8" s="7">
        <f t="shared" si="5"/>
        <v>2.0813100380369489E-3</v>
      </c>
      <c r="AB8" s="19"/>
    </row>
    <row r="9" spans="1:28">
      <c r="A9" s="13" t="s">
        <v>6</v>
      </c>
      <c r="B9" s="18">
        <v>1796487678.79</v>
      </c>
      <c r="C9" s="2">
        <v>0.76471354999999996</v>
      </c>
      <c r="D9" s="18">
        <v>223709099.59999999</v>
      </c>
      <c r="E9" s="2">
        <v>0.68594772999999998</v>
      </c>
      <c r="F9" s="18">
        <v>107963186540.08</v>
      </c>
      <c r="G9" s="2">
        <v>0.72103271999999996</v>
      </c>
      <c r="H9" s="18">
        <v>58691235662.400002</v>
      </c>
      <c r="I9" s="2">
        <v>0.79433284999999998</v>
      </c>
      <c r="J9" s="1">
        <v>3166790236.6799998</v>
      </c>
      <c r="K9" s="2">
        <v>0.71415510000000004</v>
      </c>
      <c r="L9" s="18">
        <v>74434663795.75</v>
      </c>
      <c r="M9" s="2">
        <v>0.72716004999999995</v>
      </c>
      <c r="N9" s="18">
        <v>74139787803.479996</v>
      </c>
      <c r="O9" s="2">
        <v>0.80188729000000003</v>
      </c>
      <c r="P9" s="14">
        <f t="shared" si="0"/>
        <v>320415860816.77997</v>
      </c>
      <c r="Q9" s="7">
        <f t="shared" si="1"/>
        <v>0.75294283246245153</v>
      </c>
      <c r="R9" s="4">
        <v>10539411990.610001</v>
      </c>
      <c r="S9" s="2">
        <v>0.80897476999999995</v>
      </c>
      <c r="T9" s="4">
        <v>12604804099.209999</v>
      </c>
      <c r="U9" s="2">
        <v>0.60432142</v>
      </c>
      <c r="V9" s="14">
        <f t="shared" si="2"/>
        <v>23144216089.82</v>
      </c>
      <c r="W9" s="7">
        <f t="shared" si="3"/>
        <v>0.68300449695383303</v>
      </c>
      <c r="X9" s="20">
        <v>23751582594.279999</v>
      </c>
      <c r="Y9" s="21">
        <v>0.80325197999999998</v>
      </c>
      <c r="Z9" s="14">
        <f t="shared" si="4"/>
        <v>367311659500.88</v>
      </c>
      <c r="AA9" s="7">
        <f t="shared" si="5"/>
        <v>0.75113852595860897</v>
      </c>
      <c r="AB9" s="19"/>
    </row>
    <row r="10" spans="1:28">
      <c r="A10" s="13" t="s">
        <v>7</v>
      </c>
      <c r="B10" s="18">
        <v>24635665.34</v>
      </c>
      <c r="C10" s="18">
        <v>1.04867E-2</v>
      </c>
      <c r="D10" s="18">
        <v>0</v>
      </c>
      <c r="E10" s="18" t="s">
        <v>28</v>
      </c>
      <c r="F10" s="18">
        <v>11641732238.66</v>
      </c>
      <c r="G10" s="2">
        <v>7.7749369999999998E-2</v>
      </c>
      <c r="H10" s="18">
        <v>5171661453.7399998</v>
      </c>
      <c r="I10" s="2">
        <v>6.9993769999999997E-2</v>
      </c>
      <c r="J10" s="18">
        <v>0</v>
      </c>
      <c r="K10" s="18" t="s">
        <v>28</v>
      </c>
      <c r="L10" s="18">
        <v>4194323514.79</v>
      </c>
      <c r="M10" s="2">
        <v>4.0974789999999997E-2</v>
      </c>
      <c r="N10" s="18">
        <v>9505904192.0300007</v>
      </c>
      <c r="O10" s="2">
        <v>0.10281475</v>
      </c>
      <c r="P10" s="14">
        <f t="shared" si="0"/>
        <v>30538257064.559998</v>
      </c>
      <c r="Q10" s="7">
        <f t="shared" si="1"/>
        <v>7.1761621643956136E-2</v>
      </c>
      <c r="R10" s="4">
        <v>643632375.22000003</v>
      </c>
      <c r="S10" s="2">
        <v>4.940336E-2</v>
      </c>
      <c r="T10" s="18">
        <v>100932522.70999999</v>
      </c>
      <c r="U10" s="2">
        <v>4.8390799999999999E-3</v>
      </c>
      <c r="V10" s="14">
        <f t="shared" si="2"/>
        <v>744564897.93000007</v>
      </c>
      <c r="W10" s="7">
        <f t="shared" si="3"/>
        <v>2.1972711090605654E-2</v>
      </c>
      <c r="X10" s="20">
        <v>2901898348.77</v>
      </c>
      <c r="Y10" s="21">
        <v>9.8138959999999997E-2</v>
      </c>
      <c r="Z10" s="14">
        <f t="shared" si="4"/>
        <v>34184720311.259998</v>
      </c>
      <c r="AA10" s="7">
        <f t="shared" si="5"/>
        <v>6.9906467057971614E-2</v>
      </c>
      <c r="AB10" s="19"/>
    </row>
    <row r="11" spans="1:28">
      <c r="A11" s="13" t="s">
        <v>8</v>
      </c>
      <c r="B11" s="18">
        <v>132030396.20999999</v>
      </c>
      <c r="C11" s="2">
        <v>5.6201569999999999E-2</v>
      </c>
      <c r="D11" s="18">
        <v>14172339.699999999</v>
      </c>
      <c r="E11" s="2">
        <v>4.3455920000000002E-2</v>
      </c>
      <c r="F11" s="18">
        <v>4885131360.8800001</v>
      </c>
      <c r="G11" s="2">
        <v>3.2625380000000002E-2</v>
      </c>
      <c r="H11" s="18">
        <v>3300374910.25</v>
      </c>
      <c r="I11" s="2">
        <v>4.466759E-2</v>
      </c>
      <c r="J11" s="18">
        <v>0</v>
      </c>
      <c r="K11" s="2" t="s">
        <v>28</v>
      </c>
      <c r="L11" s="18">
        <v>908765621.24000001</v>
      </c>
      <c r="M11" s="2">
        <v>8.8778299999999997E-3</v>
      </c>
      <c r="N11" s="18">
        <v>3323694871.8400002</v>
      </c>
      <c r="O11" s="2">
        <v>3.59487E-2</v>
      </c>
      <c r="P11" s="14">
        <f t="shared" si="0"/>
        <v>12564169500.120001</v>
      </c>
      <c r="Q11" s="7">
        <f t="shared" si="1"/>
        <v>2.952444784363583E-2</v>
      </c>
      <c r="R11" s="4">
        <v>683008631.04999995</v>
      </c>
      <c r="S11" s="2">
        <v>5.2425769999999997E-2</v>
      </c>
      <c r="T11" s="4">
        <v>1620022903.7</v>
      </c>
      <c r="U11" s="2">
        <v>7.7669950000000001E-2</v>
      </c>
      <c r="V11" s="14">
        <f t="shared" si="2"/>
        <v>2303031534.75</v>
      </c>
      <c r="W11" s="7">
        <f t="shared" si="3"/>
        <v>6.7964319411648363E-2</v>
      </c>
      <c r="X11" s="20">
        <v>909104875.71000004</v>
      </c>
      <c r="Y11" s="21">
        <v>3.074491E-2</v>
      </c>
      <c r="Z11" s="14">
        <f t="shared" si="4"/>
        <v>15776305910.580002</v>
      </c>
      <c r="AA11" s="7">
        <f t="shared" si="5"/>
        <v>3.2261952105870365E-2</v>
      </c>
      <c r="AB11" s="19"/>
    </row>
    <row r="12" spans="1:28">
      <c r="A12" s="13" t="s">
        <v>9</v>
      </c>
      <c r="B12" s="18">
        <v>190374687.31999999</v>
      </c>
      <c r="C12" s="2">
        <v>8.1037070000000003E-2</v>
      </c>
      <c r="D12" s="18">
        <v>5938875.1600000001</v>
      </c>
      <c r="E12" s="2">
        <v>1.8210069999999998E-2</v>
      </c>
      <c r="F12" s="18">
        <v>4859916012.8900003</v>
      </c>
      <c r="G12" s="2">
        <v>3.2456980000000003E-2</v>
      </c>
      <c r="H12" s="18">
        <v>1565154717.8800001</v>
      </c>
      <c r="I12" s="2">
        <v>2.1182949999999999E-2</v>
      </c>
      <c r="J12" s="18">
        <v>0</v>
      </c>
      <c r="K12" s="18" t="s">
        <v>28</v>
      </c>
      <c r="L12" s="18">
        <v>1755246215.1700001</v>
      </c>
      <c r="M12" s="2">
        <v>1.7147180000000001E-2</v>
      </c>
      <c r="N12" s="18">
        <v>2300266280.5799999</v>
      </c>
      <c r="O12" s="2">
        <v>2.4879410000000001E-2</v>
      </c>
      <c r="P12" s="14">
        <f t="shared" si="0"/>
        <v>10676896789</v>
      </c>
      <c r="Q12" s="7">
        <f t="shared" si="1"/>
        <v>2.5089559829298912E-2</v>
      </c>
      <c r="R12" s="4">
        <v>348653635.97000003</v>
      </c>
      <c r="S12" s="2">
        <v>2.676164E-2</v>
      </c>
      <c r="T12" s="4">
        <v>103662928</v>
      </c>
      <c r="U12" s="2">
        <v>4.9699899999999997E-3</v>
      </c>
      <c r="V12" s="14">
        <f t="shared" si="2"/>
        <v>452316563.97000003</v>
      </c>
      <c r="W12" s="7">
        <f t="shared" si="3"/>
        <v>1.3348226876178411E-2</v>
      </c>
      <c r="X12" s="20">
        <v>343116632.89999998</v>
      </c>
      <c r="Y12" s="21">
        <v>1.1603820000000001E-2</v>
      </c>
      <c r="Z12" s="14">
        <f t="shared" si="4"/>
        <v>11472329985.869999</v>
      </c>
      <c r="AA12" s="7">
        <f t="shared" si="5"/>
        <v>2.3460483249039075E-2</v>
      </c>
      <c r="AB12" s="19"/>
    </row>
    <row r="13" spans="1:28">
      <c r="A13" s="12" t="s">
        <v>10</v>
      </c>
      <c r="B13" s="5">
        <f t="shared" ref="B13:O13" si="6">SUM(B6:B12)</f>
        <v>2349229571.1999998</v>
      </c>
      <c r="C13" s="3">
        <f t="shared" si="6"/>
        <v>1</v>
      </c>
      <c r="D13" s="26">
        <f>+SUM(D6:D12)</f>
        <v>326131409.42000002</v>
      </c>
      <c r="E13" s="3" t="s">
        <v>28</v>
      </c>
      <c r="F13" s="5">
        <f t="shared" si="6"/>
        <v>149734100922.01001</v>
      </c>
      <c r="G13" s="3">
        <f t="shared" si="6"/>
        <v>1.0000000100000002</v>
      </c>
      <c r="H13" s="5">
        <f t="shared" si="6"/>
        <v>73887459142.980011</v>
      </c>
      <c r="I13" s="3">
        <f t="shared" si="6"/>
        <v>1</v>
      </c>
      <c r="J13" s="5">
        <f>SUM(J6:J12)</f>
        <v>4434317201.8999996</v>
      </c>
      <c r="K13" s="3">
        <f t="shared" si="6"/>
        <v>1</v>
      </c>
      <c r="L13" s="5">
        <f t="shared" si="6"/>
        <v>102363522228.27</v>
      </c>
      <c r="M13" s="3">
        <f t="shared" si="6"/>
        <v>0.99546179999999995</v>
      </c>
      <c r="N13" s="5">
        <f t="shared" si="6"/>
        <v>92456618729.039993</v>
      </c>
      <c r="O13" s="3">
        <f t="shared" si="6"/>
        <v>1</v>
      </c>
      <c r="P13" s="14">
        <f>+B13+F13+H13+J13+L13+N13+D13</f>
        <v>425551379204.82001</v>
      </c>
      <c r="Q13" s="7">
        <f t="shared" si="1"/>
        <v>1</v>
      </c>
      <c r="R13" s="5">
        <f t="shared" ref="R13:Y13" si="7">SUM(R6:R12)</f>
        <v>13028109661.879999</v>
      </c>
      <c r="S13" s="3">
        <f t="shared" si="7"/>
        <v>1.0000000099999999</v>
      </c>
      <c r="T13" s="5">
        <f t="shared" si="7"/>
        <v>20857781562.91</v>
      </c>
      <c r="U13" s="3">
        <f t="shared" si="7"/>
        <v>1</v>
      </c>
      <c r="V13" s="5">
        <f t="shared" si="7"/>
        <v>33885891224.790001</v>
      </c>
      <c r="W13" s="3">
        <f t="shared" si="7"/>
        <v>1</v>
      </c>
      <c r="X13" s="5">
        <f t="shared" si="7"/>
        <v>29569280036.049999</v>
      </c>
      <c r="Y13" s="3">
        <f t="shared" si="7"/>
        <v>1.0000000099999999</v>
      </c>
      <c r="Z13" s="5">
        <f>SUM(Z6:Z12)</f>
        <v>489006550465.66003</v>
      </c>
      <c r="AA13" s="7">
        <f t="shared" si="5"/>
        <v>1</v>
      </c>
    </row>
    <row r="14" spans="1:28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8">
      <c r="A15" s="17" t="s">
        <v>20</v>
      </c>
    </row>
    <row r="16" spans="1:28">
      <c r="A16" s="17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B8" sqref="B8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bestFit="1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bestFit="1" customWidth="1"/>
    <col min="13" max="13" width="8.85546875" style="8" customWidth="1"/>
    <col min="14" max="14" width="17.85546875" style="8" bestFit="1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8" customFormat="1">
      <c r="A2" s="55" t="s">
        <v>31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8" customFormat="1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8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8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8">
        <v>74995572.260000005</v>
      </c>
      <c r="C6" s="2">
        <v>3.066694E-2</v>
      </c>
      <c r="D6" s="18">
        <v>42252186.590000004</v>
      </c>
      <c r="E6" s="2">
        <v>0.112814</v>
      </c>
      <c r="F6" s="18">
        <v>21670993344.669998</v>
      </c>
      <c r="G6" s="2">
        <v>0.1427427</v>
      </c>
      <c r="H6" s="18">
        <v>4172306573.8000002</v>
      </c>
      <c r="I6" s="2">
        <v>5.561166E-2</v>
      </c>
      <c r="J6" s="1">
        <v>1160927435.4300001</v>
      </c>
      <c r="K6" s="2">
        <v>0.25926656999999997</v>
      </c>
      <c r="L6" s="18">
        <v>20886148011.990002</v>
      </c>
      <c r="M6" s="2">
        <v>0.20193845999999999</v>
      </c>
      <c r="N6" s="18">
        <v>2399245565.1100001</v>
      </c>
      <c r="O6" s="2">
        <v>2.563781E-2</v>
      </c>
      <c r="P6" s="14">
        <f>+B6+D6+F6+H6+J6+L6+N6</f>
        <v>50406868689.849998</v>
      </c>
      <c r="Q6" s="7">
        <f>+P6/$P$13</f>
        <v>0.11691187857368576</v>
      </c>
      <c r="R6" s="4">
        <v>588440691.15999997</v>
      </c>
      <c r="S6" s="2">
        <v>4.4766010000000002E-2</v>
      </c>
      <c r="T6" s="4">
        <v>4174208661.04</v>
      </c>
      <c r="U6" s="2">
        <v>0.1994591</v>
      </c>
      <c r="V6" s="14">
        <f>+R6+T6</f>
        <v>4762649352.1999998</v>
      </c>
      <c r="W6" s="7">
        <f>+V6/$V$13</f>
        <v>0.13978006029689377</v>
      </c>
      <c r="X6" s="20">
        <v>1538472954.0599999</v>
      </c>
      <c r="Y6" s="21">
        <v>5.1351769999999998E-2</v>
      </c>
      <c r="Z6" s="14">
        <f>+P6+V6+X6</f>
        <v>56707990996.109993</v>
      </c>
      <c r="AA6" s="7">
        <f>+Z6/$Z$13</f>
        <v>0.11451888659579372</v>
      </c>
      <c r="AB6" s="19"/>
    </row>
    <row r="7" spans="1:28">
      <c r="A7" s="13" t="s">
        <v>4</v>
      </c>
      <c r="B7" s="18">
        <v>120686064.98</v>
      </c>
      <c r="C7" s="2">
        <v>4.935055E-2</v>
      </c>
      <c r="D7" s="18">
        <v>47240205.590000004</v>
      </c>
      <c r="E7" s="2">
        <v>0.12613209</v>
      </c>
      <c r="F7" s="18">
        <v>2415965192.02</v>
      </c>
      <c r="G7" s="2">
        <v>1.5913500000000001E-2</v>
      </c>
      <c r="H7" s="18">
        <v>837027769.96000004</v>
      </c>
      <c r="I7" s="2">
        <v>1.115654E-2</v>
      </c>
      <c r="J7" s="18">
        <v>0</v>
      </c>
      <c r="K7" s="18">
        <v>0</v>
      </c>
      <c r="L7" s="18">
        <v>1584679045.1400001</v>
      </c>
      <c r="M7" s="2">
        <v>1.532153E-2</v>
      </c>
      <c r="N7" s="18">
        <v>490713076.76999998</v>
      </c>
      <c r="O7" s="2">
        <v>5.2436499999999999E-3</v>
      </c>
      <c r="P7" s="14">
        <f>+B7+D7+F7+H7+J7+L7+N7</f>
        <v>5496311354.460001</v>
      </c>
      <c r="Q7" s="7">
        <f t="shared" ref="Q7:Q13" si="0">+P7/$P$13</f>
        <v>1.2747946904410463E-2</v>
      </c>
      <c r="R7" s="4">
        <v>94843002.319999993</v>
      </c>
      <c r="S7" s="2">
        <v>7.2152400000000004E-3</v>
      </c>
      <c r="T7" s="4">
        <v>2361467522.6799998</v>
      </c>
      <c r="U7" s="2">
        <v>0.11283964</v>
      </c>
      <c r="V7" s="14">
        <f t="shared" ref="V7:V12" si="1">+R7+T7</f>
        <v>2456310525</v>
      </c>
      <c r="W7" s="7">
        <f t="shared" ref="W7:W12" si="2">+V7/$V$13</f>
        <v>7.209080658726115E-2</v>
      </c>
      <c r="X7" s="20">
        <v>70875551.569999993</v>
      </c>
      <c r="Y7" s="21">
        <v>2.36571E-3</v>
      </c>
      <c r="Z7" s="14">
        <f t="shared" ref="Z7:Z12" si="3">+P7+V7+X7</f>
        <v>8023497431.0300007</v>
      </c>
      <c r="AA7" s="7">
        <f t="shared" ref="AA7:AA13" si="4">+Z7/$Z$13</f>
        <v>1.6203042574172603E-2</v>
      </c>
      <c r="AB7" s="19"/>
    </row>
    <row r="8" spans="1:28">
      <c r="A8" s="13" t="s">
        <v>5</v>
      </c>
      <c r="B8" s="18">
        <v>0</v>
      </c>
      <c r="C8" s="18">
        <v>0</v>
      </c>
      <c r="D8" s="18">
        <v>0</v>
      </c>
      <c r="E8" s="18">
        <v>0</v>
      </c>
      <c r="F8" s="18">
        <v>122391209.2</v>
      </c>
      <c r="G8" s="2">
        <v>8.0617000000000004E-4</v>
      </c>
      <c r="H8" s="18">
        <v>25272418.100000001</v>
      </c>
      <c r="I8" s="2">
        <v>3.3684999999999997E-4</v>
      </c>
      <c r="J8" s="1">
        <v>156529664.84999999</v>
      </c>
      <c r="K8" s="2">
        <v>3.495732E-2</v>
      </c>
      <c r="L8" s="18">
        <v>415361548</v>
      </c>
      <c r="M8" s="18">
        <v>4.01594E-3</v>
      </c>
      <c r="N8" s="18">
        <v>175553345.38</v>
      </c>
      <c r="O8" s="2">
        <v>1.8759200000000001E-3</v>
      </c>
      <c r="P8" s="14">
        <f t="shared" ref="P8:P12" si="5">+B8+D8+F8+H8+J8+L8+N8</f>
        <v>895108185.52999997</v>
      </c>
      <c r="Q8" s="7">
        <f t="shared" si="0"/>
        <v>2.0760817368143279E-3</v>
      </c>
      <c r="R8" s="18">
        <v>0</v>
      </c>
      <c r="S8" s="18">
        <v>0</v>
      </c>
      <c r="T8" s="18">
        <v>0</v>
      </c>
      <c r="U8" s="18">
        <v>0</v>
      </c>
      <c r="V8" s="25">
        <v>0</v>
      </c>
      <c r="W8" s="7">
        <f t="shared" si="2"/>
        <v>0</v>
      </c>
      <c r="X8" s="20">
        <v>25426874.329999998</v>
      </c>
      <c r="Y8" s="21">
        <v>8.4871000000000002E-4</v>
      </c>
      <c r="Z8" s="14">
        <f>+P8+V8+X8</f>
        <v>920535059.86000001</v>
      </c>
      <c r="AA8" s="7">
        <f t="shared" si="4"/>
        <v>1.8589734581637876E-3</v>
      </c>
      <c r="AB8" s="19"/>
    </row>
    <row r="9" spans="1:28">
      <c r="A9" s="13" t="s">
        <v>6</v>
      </c>
      <c r="B9" s="18">
        <v>1895708190.8099999</v>
      </c>
      <c r="C9" s="2">
        <v>0.77518677000000002</v>
      </c>
      <c r="D9" s="18">
        <v>264816723.30000001</v>
      </c>
      <c r="E9" s="2">
        <v>0.70706482000000004</v>
      </c>
      <c r="F9" s="18">
        <v>105666259106.59</v>
      </c>
      <c r="G9" s="2">
        <v>0.69600351999999999</v>
      </c>
      <c r="H9" s="18">
        <v>59940427856.199997</v>
      </c>
      <c r="I9" s="2">
        <v>0.79893141000000001</v>
      </c>
      <c r="J9" s="1">
        <v>3160279534.7399998</v>
      </c>
      <c r="K9" s="2">
        <v>0.70577610999999996</v>
      </c>
      <c r="L9" s="18">
        <v>73666759797.320007</v>
      </c>
      <c r="M9" s="2">
        <v>0.71224968</v>
      </c>
      <c r="N9" s="18">
        <v>75331478154.910004</v>
      </c>
      <c r="O9" s="2">
        <v>0.80497554999999998</v>
      </c>
      <c r="P9" s="14">
        <f t="shared" si="5"/>
        <v>319925729363.87</v>
      </c>
      <c r="Q9" s="7">
        <f t="shared" si="0"/>
        <v>0.74202423193802103</v>
      </c>
      <c r="R9" s="4">
        <v>10802996635.889999</v>
      </c>
      <c r="S9" s="2">
        <v>0.82184506000000002</v>
      </c>
      <c r="T9" s="4">
        <v>12564639083.15</v>
      </c>
      <c r="U9" s="2">
        <v>0.60038484000000003</v>
      </c>
      <c r="V9" s="14">
        <f t="shared" si="1"/>
        <v>23367635719.040001</v>
      </c>
      <c r="W9" s="7">
        <f t="shared" si="2"/>
        <v>0.68582196341925772</v>
      </c>
      <c r="X9" s="20">
        <v>24172597251.700001</v>
      </c>
      <c r="Y9" s="21">
        <v>0.80684263000000001</v>
      </c>
      <c r="Z9" s="14">
        <f t="shared" si="3"/>
        <v>367465962334.60999</v>
      </c>
      <c r="AA9" s="7">
        <f t="shared" si="4"/>
        <v>0.74207871111671186</v>
      </c>
      <c r="AB9" s="19"/>
    </row>
    <row r="10" spans="1:28">
      <c r="A10" s="13" t="s">
        <v>7</v>
      </c>
      <c r="B10" s="18">
        <v>24621379.620000001</v>
      </c>
      <c r="C10" s="18">
        <v>1.006809E-2</v>
      </c>
      <c r="D10" s="18">
        <v>0</v>
      </c>
      <c r="E10" s="18">
        <v>0</v>
      </c>
      <c r="F10" s="18">
        <v>11680646399.83</v>
      </c>
      <c r="G10" s="2">
        <v>7.6938190000000004E-2</v>
      </c>
      <c r="H10" s="18">
        <v>5188359625.1800003</v>
      </c>
      <c r="I10" s="2">
        <v>6.9154389999999996E-2</v>
      </c>
      <c r="J10" s="18">
        <v>0</v>
      </c>
      <c r="K10" s="18">
        <v>0</v>
      </c>
      <c r="L10" s="18">
        <v>4207176262.6100001</v>
      </c>
      <c r="M10" s="2">
        <v>4.0677230000000002E-2</v>
      </c>
      <c r="N10" s="18">
        <v>9551779655.6599998</v>
      </c>
      <c r="O10" s="2">
        <v>0.10206821000000001</v>
      </c>
      <c r="P10" s="14">
        <f t="shared" si="5"/>
        <v>30652583322.900002</v>
      </c>
      <c r="Q10" s="7">
        <f t="shared" si="0"/>
        <v>7.1094499471225425E-2</v>
      </c>
      <c r="R10" s="4">
        <v>647592988.17999995</v>
      </c>
      <c r="S10" s="2">
        <v>4.926606E-2</v>
      </c>
      <c r="T10" s="18">
        <v>101606648.19</v>
      </c>
      <c r="U10" s="2">
        <v>4.85514E-3</v>
      </c>
      <c r="V10" s="14">
        <f t="shared" si="1"/>
        <v>749199636.36999989</v>
      </c>
      <c r="W10" s="7">
        <f t="shared" si="2"/>
        <v>2.1988427575050203E-2</v>
      </c>
      <c r="X10" s="20">
        <v>2919100827.7800002</v>
      </c>
      <c r="Y10" s="21">
        <v>9.7434919999999994E-2</v>
      </c>
      <c r="Z10" s="14">
        <f t="shared" si="3"/>
        <v>34320883787.049999</v>
      </c>
      <c r="AA10" s="7">
        <f t="shared" si="4"/>
        <v>6.9309268927305281E-2</v>
      </c>
      <c r="AB10" s="19"/>
    </row>
    <row r="11" spans="1:28">
      <c r="A11" s="13" t="s">
        <v>8</v>
      </c>
      <c r="B11" s="18">
        <v>138020248.46000001</v>
      </c>
      <c r="C11" s="2">
        <v>5.6438790000000003E-2</v>
      </c>
      <c r="D11" s="18">
        <v>14232076.58</v>
      </c>
      <c r="E11" s="2">
        <v>3.7999869999999998E-2</v>
      </c>
      <c r="F11" s="18">
        <v>4853522440.1199999</v>
      </c>
      <c r="G11" s="2">
        <v>3.1969230000000001E-2</v>
      </c>
      <c r="H11" s="18">
        <v>3287952010.1599998</v>
      </c>
      <c r="I11" s="2">
        <v>4.3824309999999998E-2</v>
      </c>
      <c r="J11" s="18">
        <v>0</v>
      </c>
      <c r="K11" s="18">
        <v>0</v>
      </c>
      <c r="L11" s="18">
        <v>901420256.41999996</v>
      </c>
      <c r="M11" s="2">
        <v>8.7154099999999998E-3</v>
      </c>
      <c r="N11" s="18">
        <v>3321566674.8400002</v>
      </c>
      <c r="O11" s="2">
        <v>3.5493530000000002E-2</v>
      </c>
      <c r="P11" s="14">
        <f t="shared" si="5"/>
        <v>12516713706.58</v>
      </c>
      <c r="Q11" s="7">
        <f t="shared" si="0"/>
        <v>2.9030815661436473E-2</v>
      </c>
      <c r="R11" s="4">
        <v>659831507.15999997</v>
      </c>
      <c r="S11" s="2">
        <v>5.0197110000000003E-2</v>
      </c>
      <c r="T11" s="4">
        <v>1621282309.1700001</v>
      </c>
      <c r="U11" s="2">
        <v>7.7470849999999994E-2</v>
      </c>
      <c r="V11" s="14">
        <f t="shared" si="1"/>
        <v>2281113816.3299999</v>
      </c>
      <c r="W11" s="7">
        <f t="shared" si="2"/>
        <v>6.6948919227781747E-2</v>
      </c>
      <c r="X11" s="20">
        <v>889376684.5</v>
      </c>
      <c r="Y11" s="21">
        <v>2.9685969999999999E-2</v>
      </c>
      <c r="Z11" s="14">
        <f t="shared" si="3"/>
        <v>15687204207.41</v>
      </c>
      <c r="AA11" s="7">
        <f t="shared" si="4"/>
        <v>3.1679506328423403E-2</v>
      </c>
      <c r="AB11" s="19"/>
    </row>
    <row r="12" spans="1:28">
      <c r="A12" s="13" t="s">
        <v>9</v>
      </c>
      <c r="B12" s="18">
        <v>191454268.49000001</v>
      </c>
      <c r="C12" s="2">
        <v>7.8288849999999993E-2</v>
      </c>
      <c r="D12" s="18">
        <v>5988433.5700000003</v>
      </c>
      <c r="E12" s="2">
        <v>1.598921E-2</v>
      </c>
      <c r="F12" s="18">
        <v>5408792711.5699997</v>
      </c>
      <c r="G12" s="2">
        <v>3.5626690000000003E-2</v>
      </c>
      <c r="H12" s="18">
        <v>1574403353.97</v>
      </c>
      <c r="I12" s="2">
        <v>2.0984840000000001E-2</v>
      </c>
      <c r="J12" s="18">
        <v>0</v>
      </c>
      <c r="K12" s="18">
        <v>0</v>
      </c>
      <c r="L12" s="18">
        <v>1766735096.5899999</v>
      </c>
      <c r="M12" s="2">
        <v>1.7081740000000002E-2</v>
      </c>
      <c r="N12" s="18">
        <v>2311982266.0900002</v>
      </c>
      <c r="O12" s="2">
        <v>2.4705330000000001E-2</v>
      </c>
      <c r="P12" s="14">
        <f t="shared" si="5"/>
        <v>11259356130.280001</v>
      </c>
      <c r="Q12" s="7">
        <f t="shared" si="0"/>
        <v>2.6114545714406627E-2</v>
      </c>
      <c r="R12" s="4">
        <v>351104548.69999999</v>
      </c>
      <c r="S12" s="2">
        <v>2.671051E-2</v>
      </c>
      <c r="T12" s="4">
        <v>104438096</v>
      </c>
      <c r="U12" s="2">
        <v>4.9904399999999996E-3</v>
      </c>
      <c r="V12" s="14">
        <f t="shared" si="1"/>
        <v>455542644.69999999</v>
      </c>
      <c r="W12" s="7">
        <f t="shared" si="2"/>
        <v>1.3369822893755309E-2</v>
      </c>
      <c r="X12" s="20">
        <v>343644390.66000003</v>
      </c>
      <c r="Y12" s="21">
        <v>1.1470299999999999E-2</v>
      </c>
      <c r="Z12" s="14">
        <f t="shared" si="3"/>
        <v>12058543165.640001</v>
      </c>
      <c r="AA12" s="7">
        <f t="shared" si="4"/>
        <v>2.4351610999429316E-2</v>
      </c>
      <c r="AB12" s="19"/>
    </row>
    <row r="13" spans="1:28">
      <c r="A13" s="12" t="s">
        <v>10</v>
      </c>
      <c r="B13" s="5">
        <f t="shared" ref="B13:O13" si="6">SUM(B6:B12)</f>
        <v>2445485724.6199999</v>
      </c>
      <c r="C13" s="3">
        <f t="shared" si="6"/>
        <v>0.99999998999999995</v>
      </c>
      <c r="D13" s="26">
        <f>+SUM(D6:D12)</f>
        <v>374529625.63</v>
      </c>
      <c r="E13" s="3" t="s">
        <v>28</v>
      </c>
      <c r="F13" s="5">
        <f t="shared" si="6"/>
        <v>151818570404</v>
      </c>
      <c r="G13" s="3">
        <f t="shared" si="6"/>
        <v>0.99999999999999989</v>
      </c>
      <c r="H13" s="5">
        <f t="shared" si="6"/>
        <v>75025749607.369995</v>
      </c>
      <c r="I13" s="3">
        <f t="shared" si="6"/>
        <v>1</v>
      </c>
      <c r="J13" s="5">
        <f>SUM(J6:J12)</f>
        <v>4477736635.0199995</v>
      </c>
      <c r="K13" s="3">
        <f t="shared" si="6"/>
        <v>1</v>
      </c>
      <c r="L13" s="5">
        <f t="shared" si="6"/>
        <v>103428280018.07001</v>
      </c>
      <c r="M13" s="3">
        <f t="shared" si="6"/>
        <v>0.99999998999999995</v>
      </c>
      <c r="N13" s="5">
        <f t="shared" si="6"/>
        <v>93582318738.759995</v>
      </c>
      <c r="O13" s="3">
        <f t="shared" si="6"/>
        <v>1</v>
      </c>
      <c r="P13" s="14">
        <f>+B13+F13+H13+J13+L13+N13+D13</f>
        <v>431152670753.46997</v>
      </c>
      <c r="Q13" s="7">
        <f t="shared" si="0"/>
        <v>1</v>
      </c>
      <c r="R13" s="5">
        <f t="shared" ref="R13:Y13" si="7">SUM(R6:R12)</f>
        <v>13144809373.41</v>
      </c>
      <c r="S13" s="3">
        <f t="shared" si="7"/>
        <v>0.99999999000000006</v>
      </c>
      <c r="T13" s="5">
        <f t="shared" si="7"/>
        <v>20927642320.229996</v>
      </c>
      <c r="U13" s="3">
        <f t="shared" si="7"/>
        <v>1.0000000099999999</v>
      </c>
      <c r="V13" s="5">
        <f t="shared" si="7"/>
        <v>34072451693.640003</v>
      </c>
      <c r="W13" s="3">
        <f t="shared" si="7"/>
        <v>0.99999999999999989</v>
      </c>
      <c r="X13" s="5">
        <f t="shared" si="7"/>
        <v>29959494534.599998</v>
      </c>
      <c r="Y13" s="3">
        <f t="shared" si="7"/>
        <v>1.0000000099999999</v>
      </c>
      <c r="Z13" s="5">
        <f>SUM(Z6:Z12)</f>
        <v>495184616981.70996</v>
      </c>
      <c r="AA13" s="7">
        <f t="shared" si="4"/>
        <v>1</v>
      </c>
    </row>
    <row r="14" spans="1:28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8">
      <c r="A15" s="17" t="s">
        <v>20</v>
      </c>
    </row>
    <row r="16" spans="1:28">
      <c r="A16" s="17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C8" sqref="C8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bestFit="1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bestFit="1" customWidth="1"/>
    <col min="13" max="13" width="8.85546875" style="8" customWidth="1"/>
    <col min="14" max="14" width="17.85546875" style="8" bestFit="1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8" customFormat="1">
      <c r="A2" s="55" t="s">
        <v>32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8" customFormat="1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8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8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8">
        <v>183352868.24000001</v>
      </c>
      <c r="C6" s="2">
        <v>7.278366E-2</v>
      </c>
      <c r="D6" s="18">
        <v>47404820.880000003</v>
      </c>
      <c r="E6" s="2">
        <v>0.11473253</v>
      </c>
      <c r="F6" s="18">
        <v>22290919047.650002</v>
      </c>
      <c r="G6" s="2">
        <v>0.14538177999999999</v>
      </c>
      <c r="H6" s="18">
        <v>5081221509.6499996</v>
      </c>
      <c r="I6" s="2">
        <v>6.6991110000000006E-2</v>
      </c>
      <c r="J6" s="1">
        <v>1134655978.23</v>
      </c>
      <c r="K6" s="2">
        <v>0.25081158999999997</v>
      </c>
      <c r="L6" s="18">
        <v>21514682171.139999</v>
      </c>
      <c r="M6" s="2">
        <v>0.20591387</v>
      </c>
      <c r="N6" s="18">
        <v>859476827.66999996</v>
      </c>
      <c r="O6" s="2">
        <v>9.0870099999999995E-3</v>
      </c>
      <c r="P6" s="14">
        <f>+B6+D6+F6+H6+J6+L6+N6</f>
        <v>51111713223.459991</v>
      </c>
      <c r="Q6" s="7">
        <f>+P6/$P$13</f>
        <v>0.11730964444044305</v>
      </c>
      <c r="R6" s="4">
        <v>570537582.47000003</v>
      </c>
      <c r="S6" s="2">
        <v>4.3081229999999998E-2</v>
      </c>
      <c r="T6" s="4">
        <v>4657768582.8999996</v>
      </c>
      <c r="U6" s="2">
        <v>0.22187317000000001</v>
      </c>
      <c r="V6" s="14">
        <f>+R6+T6</f>
        <v>5228306165.3699999</v>
      </c>
      <c r="W6" s="7">
        <f>+V6/$V$13</f>
        <v>0.15271266283993579</v>
      </c>
      <c r="X6" s="20">
        <v>1553579825.75</v>
      </c>
      <c r="Y6" s="21">
        <v>5.1216520000000001E-2</v>
      </c>
      <c r="Z6" s="14">
        <f>+P6+V6+X6</f>
        <v>57893599214.579994</v>
      </c>
      <c r="AA6" s="7">
        <f>+Z6/$Z$13</f>
        <v>0.11572494845110362</v>
      </c>
      <c r="AB6" s="19"/>
    </row>
    <row r="7" spans="1:28">
      <c r="A7" s="13" t="s">
        <v>4</v>
      </c>
      <c r="B7" s="18">
        <v>95483589.939999998</v>
      </c>
      <c r="C7" s="2">
        <v>3.7903119999999998E-2</v>
      </c>
      <c r="D7" s="18">
        <v>46979766.060000002</v>
      </c>
      <c r="E7" s="2">
        <v>0.11370378</v>
      </c>
      <c r="F7" s="18">
        <v>1442479828.99</v>
      </c>
      <c r="G7" s="2">
        <v>9.4078800000000004E-3</v>
      </c>
      <c r="H7" s="18">
        <v>546900647.54999995</v>
      </c>
      <c r="I7" s="2">
        <v>7.2103699999999998E-3</v>
      </c>
      <c r="J7" s="18">
        <v>182794479.80000001</v>
      </c>
      <c r="K7" s="18">
        <v>4.0406060000000001E-2</v>
      </c>
      <c r="L7" s="18">
        <v>1074463429.28</v>
      </c>
      <c r="M7" s="2">
        <v>1.0283530000000001E-2</v>
      </c>
      <c r="N7" s="18">
        <v>423825584.19999999</v>
      </c>
      <c r="O7" s="2">
        <v>4.4809899999999998E-3</v>
      </c>
      <c r="P7" s="14">
        <f>+B7+D7+F7+H7+J7+L7+N7</f>
        <v>3812927325.8199997</v>
      </c>
      <c r="Q7" s="7">
        <f t="shared" ref="Q7:Q13" si="0">+P7/$P$13</f>
        <v>8.75128460111739E-3</v>
      </c>
      <c r="R7" s="4">
        <v>27404093.969999999</v>
      </c>
      <c r="S7" s="2">
        <v>2.0692800000000002E-3</v>
      </c>
      <c r="T7" s="4">
        <v>1898888197.3199999</v>
      </c>
      <c r="U7" s="2">
        <v>9.0453690000000003E-2</v>
      </c>
      <c r="V7" s="14">
        <f t="shared" ref="V7:V12" si="1">+R7+T7</f>
        <v>1926292291.29</v>
      </c>
      <c r="W7" s="7">
        <f t="shared" ref="W7:W12" si="2">+V7/$V$13</f>
        <v>5.6264728175137238E-2</v>
      </c>
      <c r="X7" s="20">
        <v>197516434.69</v>
      </c>
      <c r="Y7" s="21">
        <v>6.51148E-3</v>
      </c>
      <c r="Z7" s="14">
        <f t="shared" ref="Z7:Z12" si="3">+P7+V7+X7</f>
        <v>5936736051.7999992</v>
      </c>
      <c r="AA7" s="7">
        <f t="shared" ref="AA7:AA13" si="4">+Z7/$Z$13</f>
        <v>1.1867088639901685E-2</v>
      </c>
      <c r="AB7" s="19"/>
    </row>
    <row r="8" spans="1:28">
      <c r="A8" s="13" t="s">
        <v>5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25453838.32</v>
      </c>
      <c r="I8" s="2">
        <v>3.3557999999999998E-4</v>
      </c>
      <c r="J8" s="18">
        <v>0</v>
      </c>
      <c r="K8" s="18">
        <v>0</v>
      </c>
      <c r="L8" s="18">
        <v>0</v>
      </c>
      <c r="M8" s="18">
        <v>0</v>
      </c>
      <c r="N8" s="18">
        <v>176730114.36000001</v>
      </c>
      <c r="O8" s="2">
        <v>1.86852E-3</v>
      </c>
      <c r="P8" s="14">
        <f t="shared" ref="P8:P12" si="5">+B8+D8+F8+H8+J8+L8+N8</f>
        <v>202183952.68000001</v>
      </c>
      <c r="Q8" s="7">
        <f t="shared" si="0"/>
        <v>4.6404485595618179E-4</v>
      </c>
      <c r="R8" s="18">
        <v>0</v>
      </c>
      <c r="S8" s="18">
        <v>0</v>
      </c>
      <c r="T8" s="18">
        <v>68009573.030000001</v>
      </c>
      <c r="U8" s="2">
        <v>3.2396399999999998E-3</v>
      </c>
      <c r="V8" s="14">
        <f t="shared" si="1"/>
        <v>68009573.030000001</v>
      </c>
      <c r="W8" s="7">
        <f t="shared" si="2"/>
        <v>1.9864794959427137E-3</v>
      </c>
      <c r="X8" s="20">
        <v>25614811.219999999</v>
      </c>
      <c r="Y8" s="21">
        <v>8.4444000000000001E-4</v>
      </c>
      <c r="Z8" s="14">
        <f>+P8+V8+X8</f>
        <v>295808336.93000007</v>
      </c>
      <c r="AA8" s="7">
        <f t="shared" si="4"/>
        <v>5.9129860653075127E-4</v>
      </c>
      <c r="AB8" s="19"/>
    </row>
    <row r="9" spans="1:28">
      <c r="A9" s="13" t="s">
        <v>6</v>
      </c>
      <c r="B9" s="18">
        <v>1865590425.6800001</v>
      </c>
      <c r="C9" s="2">
        <v>0.74056385999999996</v>
      </c>
      <c r="D9" s="18">
        <v>298573984.38</v>
      </c>
      <c r="E9" s="2">
        <v>0.72263005000000002</v>
      </c>
      <c r="F9" s="18">
        <v>107716748306.94</v>
      </c>
      <c r="G9" s="2">
        <v>0.70253061999999999</v>
      </c>
      <c r="H9" s="18">
        <v>60150572000.370003</v>
      </c>
      <c r="I9" s="2">
        <v>0.79302850000000003</v>
      </c>
      <c r="J9" s="1">
        <v>3206487067.8699999</v>
      </c>
      <c r="K9" s="2">
        <v>0.70878235000000001</v>
      </c>
      <c r="L9" s="18">
        <v>74997787652.050003</v>
      </c>
      <c r="M9" s="2">
        <v>0.71779282</v>
      </c>
      <c r="N9" s="18">
        <v>77944188551.820007</v>
      </c>
      <c r="O9" s="2">
        <v>0.82408205999999995</v>
      </c>
      <c r="P9" s="14">
        <f t="shared" si="5"/>
        <v>326179947989.10999</v>
      </c>
      <c r="Q9" s="7">
        <f t="shared" si="0"/>
        <v>0.74863571007519492</v>
      </c>
      <c r="R9" s="4">
        <v>10939785220.35</v>
      </c>
      <c r="S9" s="2">
        <v>0.82606190999999995</v>
      </c>
      <c r="T9" s="4">
        <v>12546867478.360001</v>
      </c>
      <c r="U9" s="2">
        <v>0.59767102000000005</v>
      </c>
      <c r="V9" s="14">
        <f t="shared" si="1"/>
        <v>23486652698.709999</v>
      </c>
      <c r="W9" s="7">
        <f t="shared" si="2"/>
        <v>0.68601745218624588</v>
      </c>
      <c r="X9" s="20">
        <v>24350864385.52</v>
      </c>
      <c r="Y9" s="21">
        <v>0.80276955999999999</v>
      </c>
      <c r="Z9" s="14">
        <f t="shared" si="3"/>
        <v>374017465073.34003</v>
      </c>
      <c r="AA9" s="7">
        <f t="shared" si="4"/>
        <v>0.74763276860707328</v>
      </c>
      <c r="AB9" s="19"/>
    </row>
    <row r="10" spans="1:28">
      <c r="A10" s="13" t="s">
        <v>7</v>
      </c>
      <c r="B10" s="18">
        <v>24642822.949999999</v>
      </c>
      <c r="C10" s="18">
        <v>9.7821999999999996E-3</v>
      </c>
      <c r="D10" s="18">
        <v>0</v>
      </c>
      <c r="E10" s="18">
        <v>0</v>
      </c>
      <c r="F10" s="18">
        <v>11736216878.709999</v>
      </c>
      <c r="G10" s="2">
        <v>7.6543819999999999E-2</v>
      </c>
      <c r="H10" s="18">
        <v>5260303572.0699997</v>
      </c>
      <c r="I10" s="2">
        <v>6.9352140000000007E-2</v>
      </c>
      <c r="J10" s="18">
        <v>0</v>
      </c>
      <c r="K10" s="18">
        <v>0</v>
      </c>
      <c r="L10" s="18">
        <v>4225310884.4200001</v>
      </c>
      <c r="M10" s="2">
        <v>4.0439830000000003E-2</v>
      </c>
      <c r="N10" s="18">
        <v>9562340848.9400005</v>
      </c>
      <c r="O10" s="2">
        <v>0.10109994999999999</v>
      </c>
      <c r="P10" s="14">
        <f t="shared" si="5"/>
        <v>30808815007.090004</v>
      </c>
      <c r="Q10" s="7">
        <f t="shared" si="0"/>
        <v>7.0711210917779016E-2</v>
      </c>
      <c r="R10" s="4">
        <v>706932019.94000006</v>
      </c>
      <c r="S10" s="2">
        <v>5.338035E-2</v>
      </c>
      <c r="T10" s="18">
        <v>100656559.67</v>
      </c>
      <c r="U10" s="2">
        <v>4.7947800000000002E-3</v>
      </c>
      <c r="V10" s="14">
        <f t="shared" si="1"/>
        <v>807588579.61000001</v>
      </c>
      <c r="W10" s="7">
        <f t="shared" si="2"/>
        <v>2.3588710869352228E-2</v>
      </c>
      <c r="X10" s="20">
        <v>2983623588.3400002</v>
      </c>
      <c r="Y10" s="21">
        <v>9.8360459999999997E-2</v>
      </c>
      <c r="Z10" s="14">
        <f t="shared" si="3"/>
        <v>34600027175.040009</v>
      </c>
      <c r="AA10" s="7">
        <f t="shared" si="4"/>
        <v>6.916285073929028E-2</v>
      </c>
      <c r="AB10" s="19"/>
    </row>
    <row r="11" spans="1:28">
      <c r="A11" s="13" t="s">
        <v>8</v>
      </c>
      <c r="B11" s="18">
        <v>160145230.31</v>
      </c>
      <c r="C11" s="2">
        <v>6.3571169999999996E-2</v>
      </c>
      <c r="D11" s="18">
        <v>14172917.77</v>
      </c>
      <c r="E11" s="2">
        <v>3.4302310000000003E-2</v>
      </c>
      <c r="F11" s="18">
        <v>4730756119.5</v>
      </c>
      <c r="G11" s="2">
        <v>3.0854079999999999E-2</v>
      </c>
      <c r="H11" s="18">
        <v>3207704635.2800002</v>
      </c>
      <c r="I11" s="2">
        <v>4.2290559999999998E-2</v>
      </c>
      <c r="J11" s="18">
        <v>0</v>
      </c>
      <c r="K11" s="18">
        <v>0</v>
      </c>
      <c r="L11" s="18">
        <v>903423062.76999998</v>
      </c>
      <c r="M11" s="2">
        <v>8.6465299999999995E-3</v>
      </c>
      <c r="N11" s="18">
        <v>3303290080.0900002</v>
      </c>
      <c r="O11" s="2">
        <v>3.4924759999999999E-2</v>
      </c>
      <c r="P11" s="14">
        <f t="shared" si="5"/>
        <v>12319492045.720001</v>
      </c>
      <c r="Q11" s="7">
        <f t="shared" si="0"/>
        <v>2.8275225783410896E-2</v>
      </c>
      <c r="R11" s="4">
        <v>655048956.27999997</v>
      </c>
      <c r="S11" s="2">
        <v>4.946267E-2</v>
      </c>
      <c r="T11" s="4">
        <v>1620201361.3699999</v>
      </c>
      <c r="U11" s="2">
        <v>7.7178419999999998E-2</v>
      </c>
      <c r="V11" s="14">
        <f t="shared" si="1"/>
        <v>2275250317.6499996</v>
      </c>
      <c r="W11" s="7">
        <f t="shared" si="2"/>
        <v>6.6457380965399521E-2</v>
      </c>
      <c r="X11" s="20">
        <v>879383428.96000004</v>
      </c>
      <c r="Y11" s="21">
        <v>2.8990439999999999E-2</v>
      </c>
      <c r="Z11" s="14">
        <f t="shared" si="3"/>
        <v>15474125792.330002</v>
      </c>
      <c r="AA11" s="7">
        <f t="shared" si="4"/>
        <v>3.0931613061505766E-2</v>
      </c>
      <c r="AB11" s="19"/>
    </row>
    <row r="12" spans="1:28">
      <c r="A12" s="13" t="s">
        <v>9</v>
      </c>
      <c r="B12" s="18">
        <v>189933672.59</v>
      </c>
      <c r="C12" s="2">
        <v>7.5395980000000001E-2</v>
      </c>
      <c r="D12" s="18">
        <v>6045330.8700000001</v>
      </c>
      <c r="E12" s="2">
        <v>1.463134E-2</v>
      </c>
      <c r="F12" s="18">
        <v>5409646802.9499998</v>
      </c>
      <c r="G12" s="2">
        <v>3.5281819999999998E-2</v>
      </c>
      <c r="H12" s="18">
        <v>1577037303.22</v>
      </c>
      <c r="I12" s="2">
        <v>2.0791750000000001E-2</v>
      </c>
      <c r="J12" s="18">
        <v>0</v>
      </c>
      <c r="K12" s="18">
        <v>0</v>
      </c>
      <c r="L12" s="18">
        <v>1768224376.78</v>
      </c>
      <c r="M12" s="2">
        <v>1.6923420000000002E-2</v>
      </c>
      <c r="N12" s="18">
        <v>2313190249.2199998</v>
      </c>
      <c r="O12" s="2">
        <v>2.445671E-2</v>
      </c>
      <c r="P12" s="14">
        <f t="shared" si="5"/>
        <v>11264077735.629999</v>
      </c>
      <c r="Q12" s="7">
        <f t="shared" si="0"/>
        <v>2.5852879326098536E-2</v>
      </c>
      <c r="R12" s="4">
        <v>343591509.66000003</v>
      </c>
      <c r="S12" s="2">
        <v>2.5944559999999998E-2</v>
      </c>
      <c r="T12" s="4">
        <v>100540937</v>
      </c>
      <c r="U12" s="2">
        <v>4.7892799999999999E-3</v>
      </c>
      <c r="V12" s="14">
        <f t="shared" si="1"/>
        <v>444132446.66000003</v>
      </c>
      <c r="W12" s="7">
        <f t="shared" si="2"/>
        <v>1.2972585467986743E-2</v>
      </c>
      <c r="X12" s="20">
        <v>342984776.77999997</v>
      </c>
      <c r="Y12" s="21">
        <v>1.13071E-2</v>
      </c>
      <c r="Z12" s="14">
        <f t="shared" si="3"/>
        <v>12051194959.07</v>
      </c>
      <c r="AA12" s="7">
        <f t="shared" si="4"/>
        <v>2.4089431894594518E-2</v>
      </c>
      <c r="AB12" s="19"/>
    </row>
    <row r="13" spans="1:28">
      <c r="A13" s="12" t="s">
        <v>10</v>
      </c>
      <c r="B13" s="5">
        <f t="shared" ref="B13:O13" si="6">SUM(B6:B12)</f>
        <v>2519148609.71</v>
      </c>
      <c r="C13" s="3">
        <f t="shared" si="6"/>
        <v>0.99999998999999995</v>
      </c>
      <c r="D13" s="26">
        <f>+SUM(D6:D12)</f>
        <v>413176819.95999998</v>
      </c>
      <c r="E13" s="3" t="s">
        <v>28</v>
      </c>
      <c r="F13" s="5">
        <f t="shared" si="6"/>
        <v>153326766984.74002</v>
      </c>
      <c r="G13" s="3">
        <f t="shared" si="6"/>
        <v>1</v>
      </c>
      <c r="H13" s="5">
        <f t="shared" si="6"/>
        <v>75849193506.459991</v>
      </c>
      <c r="I13" s="3">
        <f t="shared" si="6"/>
        <v>1.0000000100000002</v>
      </c>
      <c r="J13" s="5">
        <f>SUM(J6:J12)</f>
        <v>4523937525.8999996</v>
      </c>
      <c r="K13" s="3">
        <f t="shared" si="6"/>
        <v>1</v>
      </c>
      <c r="L13" s="5">
        <f t="shared" si="6"/>
        <v>104483891576.44</v>
      </c>
      <c r="M13" s="3">
        <f t="shared" si="6"/>
        <v>1</v>
      </c>
      <c r="N13" s="5">
        <f t="shared" si="6"/>
        <v>94583042256.300003</v>
      </c>
      <c r="O13" s="3">
        <f t="shared" si="6"/>
        <v>0.99999999999999989</v>
      </c>
      <c r="P13" s="14">
        <f>+B13+F13+H13+J13+L13+N13+D13</f>
        <v>435699157279.51001</v>
      </c>
      <c r="Q13" s="7">
        <f t="shared" si="0"/>
        <v>1</v>
      </c>
      <c r="R13" s="5">
        <f t="shared" ref="R13:Y13" si="7">SUM(R6:R12)</f>
        <v>13243299382.670002</v>
      </c>
      <c r="S13" s="3">
        <f t="shared" si="7"/>
        <v>1</v>
      </c>
      <c r="T13" s="5">
        <f t="shared" si="7"/>
        <v>20992932689.649998</v>
      </c>
      <c r="U13" s="3">
        <f t="shared" si="7"/>
        <v>1</v>
      </c>
      <c r="V13" s="5">
        <f t="shared" si="7"/>
        <v>34236232072.319996</v>
      </c>
      <c r="W13" s="3">
        <f t="shared" si="7"/>
        <v>1.0000000000000002</v>
      </c>
      <c r="X13" s="5">
        <f t="shared" si="7"/>
        <v>30333567251.259998</v>
      </c>
      <c r="Y13" s="3">
        <f t="shared" si="7"/>
        <v>1</v>
      </c>
      <c r="Z13" s="5">
        <f>SUM(Z6:Z12)</f>
        <v>500268956603.09009</v>
      </c>
      <c r="AA13" s="7">
        <f t="shared" si="4"/>
        <v>1</v>
      </c>
    </row>
    <row r="14" spans="1:28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8">
      <c r="A15" s="17" t="s">
        <v>20</v>
      </c>
    </row>
    <row r="16" spans="1:28">
      <c r="A16" s="17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16"/>
  <sheetViews>
    <sheetView showGridLines="0" topLeftCell="J1" workbookViewId="0">
      <selection activeCell="D39" sqref="D39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bestFit="1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bestFit="1" customWidth="1"/>
    <col min="13" max="13" width="8.85546875" style="8" customWidth="1"/>
    <col min="14" max="14" width="17.85546875" style="8" bestFit="1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8" customFormat="1">
      <c r="A2" s="55" t="s">
        <v>33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8" customForma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8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8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8">
        <v>74259890.969999999</v>
      </c>
      <c r="C6" s="2">
        <v>2.8020059999999999E-2</v>
      </c>
      <c r="D6" s="18">
        <v>58895203.909999996</v>
      </c>
      <c r="E6" s="2">
        <v>0.11911462</v>
      </c>
      <c r="F6" s="18">
        <v>24556368278.32</v>
      </c>
      <c r="G6" s="2">
        <v>0.15877442</v>
      </c>
      <c r="H6" s="18">
        <v>4306344748.3999996</v>
      </c>
      <c r="I6" s="2">
        <v>5.6255090000000001E-2</v>
      </c>
      <c r="J6" s="1">
        <v>975192123.95000005</v>
      </c>
      <c r="K6" s="2">
        <v>0.21472635000000001</v>
      </c>
      <c r="L6" s="18">
        <v>21284166875.220001</v>
      </c>
      <c r="M6" s="2">
        <v>0.20232025000000001</v>
      </c>
      <c r="N6" s="18">
        <v>1731074439.6800001</v>
      </c>
      <c r="O6" s="2">
        <v>1.8232620000000001E-2</v>
      </c>
      <c r="P6" s="14">
        <f>+B6+D6+F6+H6+J6+L6+N6</f>
        <v>52986301560.450005</v>
      </c>
      <c r="Q6" s="7">
        <f>+P6/$P$13</f>
        <v>0.12068597410729155</v>
      </c>
      <c r="R6" s="4">
        <v>432003877.89999998</v>
      </c>
      <c r="S6" s="2">
        <v>3.2494740000000001E-2</v>
      </c>
      <c r="T6" s="4">
        <v>4110394225.9899998</v>
      </c>
      <c r="U6" s="2">
        <v>0.19552845999999999</v>
      </c>
      <c r="V6" s="14">
        <f>+R6+T6</f>
        <v>4542398103.8899994</v>
      </c>
      <c r="W6" s="7">
        <f>+V6/$V$13</f>
        <v>0.13236755523961594</v>
      </c>
      <c r="X6" s="20">
        <v>943046128.38</v>
      </c>
      <c r="Y6" s="21">
        <v>3.0798829999999999E-2</v>
      </c>
      <c r="Z6" s="14">
        <f>+P6+V6+X6</f>
        <v>58471745792.720001</v>
      </c>
      <c r="AA6" s="7">
        <f>+Z6/$Z$13</f>
        <v>0.11602023826473212</v>
      </c>
      <c r="AB6" s="19"/>
    </row>
    <row r="7" spans="1:28">
      <c r="A7" s="13" t="s">
        <v>4</v>
      </c>
      <c r="B7" s="18">
        <v>121658274.28</v>
      </c>
      <c r="C7" s="2">
        <v>4.590462E-2</v>
      </c>
      <c r="D7" s="18">
        <v>60582151.799999997</v>
      </c>
      <c r="E7" s="2">
        <v>0.12252644</v>
      </c>
      <c r="F7" s="18">
        <v>1511576081.3199999</v>
      </c>
      <c r="G7" s="2">
        <v>9.7734199999999997E-3</v>
      </c>
      <c r="H7" s="18">
        <v>395038599.41000003</v>
      </c>
      <c r="I7" s="2">
        <v>5.1605100000000001E-3</v>
      </c>
      <c r="J7" s="18">
        <v>184042156.83000001</v>
      </c>
      <c r="K7" s="18">
        <v>4.0524009999999999E-2</v>
      </c>
      <c r="L7" s="18">
        <v>1080412482.9300001</v>
      </c>
      <c r="M7" s="2">
        <v>1.0270039999999999E-2</v>
      </c>
      <c r="N7" s="18">
        <v>631328791.00999999</v>
      </c>
      <c r="O7" s="2">
        <v>6.6495E-3</v>
      </c>
      <c r="P7" s="14">
        <f>+B7+D7+F7+H7+J7+L7+N7</f>
        <v>3984638537.5799999</v>
      </c>
      <c r="Q7" s="7">
        <f t="shared" ref="Q7:Q13" si="0">+P7/$P$13</f>
        <v>9.0757416390851008E-3</v>
      </c>
      <c r="R7" s="4">
        <v>27658237.07</v>
      </c>
      <c r="S7" s="2">
        <v>2.08041E-3</v>
      </c>
      <c r="T7" s="4">
        <v>965521964.88999999</v>
      </c>
      <c r="U7" s="2">
        <v>4.592918E-2</v>
      </c>
      <c r="V7" s="14">
        <f t="shared" ref="V7:V12" si="1">+R7+T7</f>
        <v>993180201.96000004</v>
      </c>
      <c r="W7" s="7">
        <f t="shared" ref="W7:W12" si="2">+V7/$V$13</f>
        <v>2.8941724665931399E-2</v>
      </c>
      <c r="X7" s="20">
        <v>254289958.88999999</v>
      </c>
      <c r="Y7" s="21">
        <v>8.3048199999999992E-3</v>
      </c>
      <c r="Z7" s="14">
        <f t="shared" ref="Z7:Z12" si="3">+P7+V7+X7</f>
        <v>5232108698.4300003</v>
      </c>
      <c r="AA7" s="7">
        <f t="shared" ref="AA7:AA13" si="4">+Z7/$Z$13</f>
        <v>1.0381603791525654E-2</v>
      </c>
      <c r="AB7" s="19"/>
    </row>
    <row r="8" spans="1:28">
      <c r="A8" s="13" t="s">
        <v>5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25616997.66</v>
      </c>
      <c r="I8" s="2">
        <v>3.3463999999999998E-4</v>
      </c>
      <c r="J8" s="18">
        <v>0</v>
      </c>
      <c r="K8" s="18">
        <v>0</v>
      </c>
      <c r="L8" s="18">
        <v>0</v>
      </c>
      <c r="M8" s="18">
        <v>0</v>
      </c>
      <c r="N8" s="18">
        <v>178315714.56999999</v>
      </c>
      <c r="O8" s="2">
        <v>1.87812E-3</v>
      </c>
      <c r="P8" s="14">
        <f t="shared" ref="P8:P12" si="5">+B8+D8+F8+H8+J8+L8+N8</f>
        <v>203932712.22999999</v>
      </c>
      <c r="Q8" s="7">
        <f t="shared" si="0"/>
        <v>4.6449397868882872E-4</v>
      </c>
      <c r="R8" s="18">
        <v>0</v>
      </c>
      <c r="S8" s="18" t="s">
        <v>28</v>
      </c>
      <c r="T8" s="18">
        <v>54923548.460000001</v>
      </c>
      <c r="U8" s="2">
        <v>2.6126700000000001E-3</v>
      </c>
      <c r="V8" s="14">
        <f>+R8+T8</f>
        <v>54923548.460000001</v>
      </c>
      <c r="W8" s="7">
        <f t="shared" si="2"/>
        <v>1.6004972854556361E-3</v>
      </c>
      <c r="X8" s="20">
        <v>25779724.370000001</v>
      </c>
      <c r="Y8" s="21">
        <v>8.4194000000000001E-4</v>
      </c>
      <c r="Z8" s="14">
        <f>+P8+V8+X8</f>
        <v>284635985.06</v>
      </c>
      <c r="AA8" s="7">
        <f t="shared" si="4"/>
        <v>5.6477764358952177E-4</v>
      </c>
      <c r="AB8" s="19"/>
    </row>
    <row r="9" spans="1:28">
      <c r="A9" s="13" t="s">
        <v>6</v>
      </c>
      <c r="B9" s="18">
        <v>2078527852.02</v>
      </c>
      <c r="C9" s="2">
        <v>0.78427902999999999</v>
      </c>
      <c r="D9" s="18">
        <v>351957970.48000002</v>
      </c>
      <c r="E9" s="2">
        <v>0.71182944000000004</v>
      </c>
      <c r="F9" s="18">
        <v>106806886776.69</v>
      </c>
      <c r="G9" s="2">
        <v>0.69058262999999998</v>
      </c>
      <c r="H9" s="18">
        <v>61511498648.900002</v>
      </c>
      <c r="I9" s="2">
        <v>0.80354345000000005</v>
      </c>
      <c r="J9" s="1">
        <v>3382323570.0300002</v>
      </c>
      <c r="K9" s="2">
        <v>0.74474963999999999</v>
      </c>
      <c r="L9" s="18">
        <v>75931085827.660004</v>
      </c>
      <c r="M9" s="2">
        <v>0.72177577999999998</v>
      </c>
      <c r="N9" s="18">
        <v>77335258015.669998</v>
      </c>
      <c r="O9" s="2">
        <v>0.81453699000000002</v>
      </c>
      <c r="P9" s="14">
        <f t="shared" si="5"/>
        <v>327397538661.45001</v>
      </c>
      <c r="Q9" s="7">
        <f t="shared" si="0"/>
        <v>0.7457076585843363</v>
      </c>
      <c r="R9" s="4">
        <v>11138308087.379999</v>
      </c>
      <c r="S9" s="2">
        <v>0.83780831</v>
      </c>
      <c r="T9" s="4">
        <v>14013980571.700001</v>
      </c>
      <c r="U9" s="2">
        <v>0.66663486000000005</v>
      </c>
      <c r="V9" s="14">
        <f t="shared" si="1"/>
        <v>25152288659.080002</v>
      </c>
      <c r="W9" s="7">
        <f t="shared" si="2"/>
        <v>0.73294917845980201</v>
      </c>
      <c r="X9" s="20">
        <v>25032488721.880001</v>
      </c>
      <c r="Y9" s="21">
        <v>0.81753295000000004</v>
      </c>
      <c r="Z9" s="14">
        <f t="shared" si="3"/>
        <v>377582316042.41003</v>
      </c>
      <c r="AA9" s="7">
        <f t="shared" si="4"/>
        <v>0.74920270769893782</v>
      </c>
      <c r="AB9" s="19"/>
    </row>
    <row r="10" spans="1:28">
      <c r="A10" s="13" t="s">
        <v>7</v>
      </c>
      <c r="B10" s="18">
        <v>24635685.739999998</v>
      </c>
      <c r="C10" s="18">
        <v>9.2956400000000008E-3</v>
      </c>
      <c r="D10" s="18">
        <v>0</v>
      </c>
      <c r="E10" s="18">
        <v>0</v>
      </c>
      <c r="F10" s="18">
        <v>11616632972.67</v>
      </c>
      <c r="G10" s="2">
        <v>7.5109809999999999E-2</v>
      </c>
      <c r="H10" s="18">
        <v>5216138700.5</v>
      </c>
      <c r="I10" s="2">
        <v>6.8140010000000001E-2</v>
      </c>
      <c r="J10" s="18">
        <v>0</v>
      </c>
      <c r="K10" s="18">
        <v>0</v>
      </c>
      <c r="L10" s="18">
        <v>4229729961.5700002</v>
      </c>
      <c r="M10" s="2">
        <v>4.0206409999999998E-2</v>
      </c>
      <c r="N10" s="18">
        <v>9436430535.4899998</v>
      </c>
      <c r="O10" s="2">
        <v>9.9389619999999998E-2</v>
      </c>
      <c r="P10" s="14">
        <f t="shared" si="5"/>
        <v>30523567855.970001</v>
      </c>
      <c r="Q10" s="7">
        <f t="shared" si="0"/>
        <v>6.9522997669974884E-2</v>
      </c>
      <c r="R10" s="4">
        <v>695693174.74000001</v>
      </c>
      <c r="S10" s="2">
        <v>5.2329090000000002E-2</v>
      </c>
      <c r="T10" s="18">
        <v>101122437.44</v>
      </c>
      <c r="U10" s="2">
        <v>4.8103199999999999E-3</v>
      </c>
      <c r="V10" s="14">
        <f t="shared" si="1"/>
        <v>796815612.18000007</v>
      </c>
      <c r="W10" s="7">
        <f t="shared" si="2"/>
        <v>2.3219570840939816E-2</v>
      </c>
      <c r="X10" s="20">
        <v>2938914073.7600002</v>
      </c>
      <c r="Y10" s="21">
        <v>9.5981629999999998E-2</v>
      </c>
      <c r="Z10" s="14">
        <f t="shared" si="3"/>
        <v>34259297541.910004</v>
      </c>
      <c r="AA10" s="7">
        <f t="shared" si="4"/>
        <v>6.7977649883845734E-2</v>
      </c>
      <c r="AB10" s="19"/>
    </row>
    <row r="11" spans="1:28">
      <c r="A11" s="13" t="s">
        <v>8</v>
      </c>
      <c r="B11" s="18">
        <v>160184437.13999999</v>
      </c>
      <c r="C11" s="2">
        <v>6.0441479999999999E-2</v>
      </c>
      <c r="D11" s="18">
        <v>16908588.539999999</v>
      </c>
      <c r="E11" s="2">
        <v>3.4197350000000001E-2</v>
      </c>
      <c r="F11" s="18">
        <v>4738825392.7399998</v>
      </c>
      <c r="G11" s="2">
        <v>3.0639880000000001E-2</v>
      </c>
      <c r="H11" s="18">
        <v>3210523733.3299999</v>
      </c>
      <c r="I11" s="2">
        <v>4.194005E-2</v>
      </c>
      <c r="J11" s="18">
        <v>0</v>
      </c>
      <c r="K11" s="18">
        <v>0</v>
      </c>
      <c r="L11" s="18">
        <v>905732041.28999996</v>
      </c>
      <c r="M11" s="2">
        <v>8.6095900000000003E-3</v>
      </c>
      <c r="N11" s="18">
        <v>3312430070.9899998</v>
      </c>
      <c r="O11" s="2">
        <v>3.4888309999999999E-2</v>
      </c>
      <c r="P11" s="14">
        <f t="shared" si="5"/>
        <v>12344604264.030001</v>
      </c>
      <c r="Q11" s="7">
        <f t="shared" si="0"/>
        <v>2.8117089638230501E-2</v>
      </c>
      <c r="R11" s="4">
        <v>654822748.98000002</v>
      </c>
      <c r="S11" s="2">
        <v>4.9254869999999999E-2</v>
      </c>
      <c r="T11" s="4">
        <v>1674712327.22</v>
      </c>
      <c r="U11" s="2">
        <v>7.9664849999999995E-2</v>
      </c>
      <c r="V11" s="14">
        <f t="shared" si="1"/>
        <v>2329535076.1999998</v>
      </c>
      <c r="W11" s="7">
        <f t="shared" si="2"/>
        <v>6.7883716008391853E-2</v>
      </c>
      <c r="X11" s="20">
        <v>879355615.89999998</v>
      </c>
      <c r="Y11" s="21">
        <v>2.8718770000000001E-2</v>
      </c>
      <c r="Z11" s="14">
        <f t="shared" si="3"/>
        <v>15553494956.129999</v>
      </c>
      <c r="AA11" s="7">
        <f t="shared" si="4"/>
        <v>3.0861404361971059E-2</v>
      </c>
      <c r="AB11" s="19"/>
    </row>
    <row r="12" spans="1:28">
      <c r="A12" s="13" t="s">
        <v>9</v>
      </c>
      <c r="B12" s="18">
        <v>190974121.65000001</v>
      </c>
      <c r="C12" s="2">
        <v>7.2059170000000006E-2</v>
      </c>
      <c r="D12" s="18">
        <v>6097524.6799999997</v>
      </c>
      <c r="E12" s="2">
        <v>1.233215E-2</v>
      </c>
      <c r="F12" s="18">
        <v>5431704148.8500004</v>
      </c>
      <c r="G12" s="2">
        <v>3.5119839999999999E-2</v>
      </c>
      <c r="H12" s="18">
        <v>1885147111.3599999</v>
      </c>
      <c r="I12" s="2">
        <v>2.4626249999999999E-2</v>
      </c>
      <c r="J12" s="18">
        <v>0</v>
      </c>
      <c r="K12" s="18">
        <v>0</v>
      </c>
      <c r="L12" s="18">
        <v>1769251899.1600001</v>
      </c>
      <c r="M12" s="2">
        <v>1.681792E-2</v>
      </c>
      <c r="N12" s="18">
        <v>2318988304.4099998</v>
      </c>
      <c r="O12" s="2">
        <v>2.4424850000000001E-2</v>
      </c>
      <c r="P12" s="14">
        <f t="shared" si="5"/>
        <v>11602163110.110001</v>
      </c>
      <c r="Q12" s="7">
        <f t="shared" si="0"/>
        <v>2.6426044382392953E-2</v>
      </c>
      <c r="R12" s="4">
        <v>346092100.32999998</v>
      </c>
      <c r="S12" s="2">
        <v>2.6032570000000001E-2</v>
      </c>
      <c r="T12" s="4">
        <v>101318784</v>
      </c>
      <c r="U12" s="2">
        <v>4.8196599999999999E-3</v>
      </c>
      <c r="V12" s="14">
        <f t="shared" si="1"/>
        <v>447410884.32999998</v>
      </c>
      <c r="W12" s="7">
        <f t="shared" si="2"/>
        <v>1.3037757499863302E-2</v>
      </c>
      <c r="X12" s="20">
        <v>545672983.86000001</v>
      </c>
      <c r="Y12" s="21">
        <v>1.7821070000000001E-2</v>
      </c>
      <c r="Z12" s="14">
        <f t="shared" si="3"/>
        <v>12595246978.300001</v>
      </c>
      <c r="AA12" s="7">
        <f t="shared" si="4"/>
        <v>2.499161835539811E-2</v>
      </c>
      <c r="AB12" s="19"/>
    </row>
    <row r="13" spans="1:28">
      <c r="A13" s="12" t="s">
        <v>10</v>
      </c>
      <c r="B13" s="5">
        <f t="shared" ref="B13:O13" si="6">SUM(B6:B12)</f>
        <v>2650240261.7999997</v>
      </c>
      <c r="C13" s="3">
        <f t="shared" si="6"/>
        <v>1</v>
      </c>
      <c r="D13" s="26">
        <f>+SUM(D6:D12)</f>
        <v>494441439.41000003</v>
      </c>
      <c r="E13" s="3" t="s">
        <v>28</v>
      </c>
      <c r="F13" s="5">
        <f t="shared" si="6"/>
        <v>154661993650.59</v>
      </c>
      <c r="G13" s="3">
        <f t="shared" si="6"/>
        <v>1</v>
      </c>
      <c r="H13" s="5">
        <f t="shared" si="6"/>
        <v>76550308539.559998</v>
      </c>
      <c r="I13" s="3">
        <f t="shared" si="6"/>
        <v>1</v>
      </c>
      <c r="J13" s="5">
        <f>SUM(J6:J12)</f>
        <v>4541557850.8100004</v>
      </c>
      <c r="K13" s="3">
        <f t="shared" si="6"/>
        <v>1</v>
      </c>
      <c r="L13" s="5">
        <f t="shared" si="6"/>
        <v>105200379087.83</v>
      </c>
      <c r="M13" s="3">
        <f t="shared" si="6"/>
        <v>0.99999999000000006</v>
      </c>
      <c r="N13" s="5">
        <f t="shared" si="6"/>
        <v>94943825871.820007</v>
      </c>
      <c r="O13" s="3">
        <f t="shared" si="6"/>
        <v>1.0000000099999999</v>
      </c>
      <c r="P13" s="14">
        <f>+B13+F13+H13+J13+L13+N13+D13</f>
        <v>439042746701.81995</v>
      </c>
      <c r="Q13" s="7">
        <f t="shared" si="0"/>
        <v>1</v>
      </c>
      <c r="R13" s="5">
        <f t="shared" ref="R13:Y13" si="7">SUM(R6:R12)</f>
        <v>13294578226.399998</v>
      </c>
      <c r="S13" s="3">
        <f t="shared" si="7"/>
        <v>0.99999998999999995</v>
      </c>
      <c r="T13" s="5">
        <f t="shared" si="7"/>
        <v>21021973859.700001</v>
      </c>
      <c r="U13" s="3">
        <f t="shared" si="7"/>
        <v>1</v>
      </c>
      <c r="V13" s="5">
        <f t="shared" si="7"/>
        <v>34316552086.100002</v>
      </c>
      <c r="W13" s="3">
        <f t="shared" si="7"/>
        <v>1</v>
      </c>
      <c r="X13" s="5">
        <f t="shared" si="7"/>
        <v>30619547207.040001</v>
      </c>
      <c r="Y13" s="3">
        <f t="shared" si="7"/>
        <v>1.0000000100000002</v>
      </c>
      <c r="Z13" s="5">
        <f>SUM(Z6:Z12)</f>
        <v>503978845994.96002</v>
      </c>
      <c r="AA13" s="7">
        <f t="shared" si="4"/>
        <v>1</v>
      </c>
    </row>
    <row r="14" spans="1:28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8">
      <c r="A15" s="17" t="s">
        <v>20</v>
      </c>
    </row>
    <row r="16" spans="1:28">
      <c r="A16" s="17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Z23" sqref="Z23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bestFit="1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bestFit="1" customWidth="1"/>
    <col min="13" max="13" width="8.85546875" style="8" customWidth="1"/>
    <col min="14" max="14" width="17.85546875" style="8" bestFit="1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8" customFormat="1">
      <c r="A2" s="55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8" customFormat="1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8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8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8">
        <v>74628049.120000005</v>
      </c>
      <c r="C6" s="2">
        <v>2.736336E-2</v>
      </c>
      <c r="D6" s="18">
        <v>61039514.469999999</v>
      </c>
      <c r="E6" s="2">
        <v>0.10642844999999999</v>
      </c>
      <c r="F6" s="18">
        <v>21724956690.259998</v>
      </c>
      <c r="G6" s="2">
        <v>0.13867735</v>
      </c>
      <c r="H6" s="18">
        <v>4228567180.6199999</v>
      </c>
      <c r="I6" s="2">
        <v>5.4473359999999998E-2</v>
      </c>
      <c r="J6" s="1">
        <v>1076971323.9400001</v>
      </c>
      <c r="K6" s="2">
        <v>0.23490788000000001</v>
      </c>
      <c r="L6" s="18">
        <v>21140402109.849998</v>
      </c>
      <c r="M6" s="2">
        <v>0.19864917000000001</v>
      </c>
      <c r="N6" s="18">
        <v>1712977697.96</v>
      </c>
      <c r="O6" s="2">
        <v>1.7767069999999999E-2</v>
      </c>
      <c r="P6" s="14">
        <f>+B6+D6+F6+H6+J6+L6+N6</f>
        <v>50019542566.219994</v>
      </c>
      <c r="Q6" s="7">
        <f>+P6/$P$13</f>
        <v>0.1124024687131709</v>
      </c>
      <c r="R6" s="4">
        <v>592976010.84000003</v>
      </c>
      <c r="S6" s="2">
        <v>4.4237659999999998E-2</v>
      </c>
      <c r="T6" s="4">
        <v>3218250039.6799998</v>
      </c>
      <c r="U6" s="2">
        <v>0.1525435</v>
      </c>
      <c r="V6" s="14">
        <f>+R6+T6</f>
        <v>3811226050.52</v>
      </c>
      <c r="W6" s="7">
        <f>+V6/$V$13</f>
        <v>0.11046523736524398</v>
      </c>
      <c r="X6" s="20">
        <v>1444065738.1900001</v>
      </c>
      <c r="Y6" s="21">
        <v>4.6544589999999997E-2</v>
      </c>
      <c r="Z6" s="14">
        <f>+P6+V6+X6</f>
        <v>55274834354.929993</v>
      </c>
      <c r="AA6" s="7">
        <f>+Z6/$Z$13</f>
        <v>0.10826930871269345</v>
      </c>
      <c r="AB6" s="19"/>
    </row>
    <row r="7" spans="1:28">
      <c r="A7" s="13" t="s">
        <v>4</v>
      </c>
      <c r="B7" s="18">
        <v>128353168.51000001</v>
      </c>
      <c r="C7" s="2">
        <v>4.7062390000000003E-2</v>
      </c>
      <c r="D7" s="18">
        <v>72850170.319999993</v>
      </c>
      <c r="E7" s="2">
        <v>0.12702150000000001</v>
      </c>
      <c r="F7" s="18">
        <v>1617173124.4400001</v>
      </c>
      <c r="G7" s="2">
        <v>1.0322929999999999E-2</v>
      </c>
      <c r="H7" s="18">
        <v>223626623.94</v>
      </c>
      <c r="I7" s="2">
        <v>2.8808100000000001E-3</v>
      </c>
      <c r="J7" s="18">
        <v>185236352.13999999</v>
      </c>
      <c r="K7" s="18">
        <v>4.0403559999999998E-2</v>
      </c>
      <c r="L7" s="18">
        <v>1088501908.0899999</v>
      </c>
      <c r="M7" s="2">
        <v>1.0228279999999999E-2</v>
      </c>
      <c r="N7" s="18">
        <v>781966020.09000003</v>
      </c>
      <c r="O7" s="2">
        <v>8.1105799999999992E-3</v>
      </c>
      <c r="P7" s="14">
        <f>+B7+D7+F7+H7+J7+L7+N7</f>
        <v>4097707367.5299997</v>
      </c>
      <c r="Q7" s="7">
        <f t="shared" ref="Q7:Q13" si="0">+P7/$P$13</f>
        <v>9.2082494270064649E-3</v>
      </c>
      <c r="R7" s="4">
        <v>27840194.710000001</v>
      </c>
      <c r="S7" s="2">
        <v>2.0769600000000001E-3</v>
      </c>
      <c r="T7" s="4">
        <v>1165638440.1700001</v>
      </c>
      <c r="U7" s="2">
        <v>5.52507E-2</v>
      </c>
      <c r="V7" s="14">
        <f t="shared" ref="V7:V12" si="1">+R7+T7</f>
        <v>1193478634.8800001</v>
      </c>
      <c r="W7" s="7">
        <f t="shared" ref="W7:W12" si="2">+V7/$V$13</f>
        <v>3.4591991906221024E-2</v>
      </c>
      <c r="X7" s="20">
        <v>2269387.5499999998</v>
      </c>
      <c r="Y7" s="21">
        <v>7.3150000000000003E-5</v>
      </c>
      <c r="Z7" s="14">
        <f t="shared" ref="Z7:Z12" si="3">+P7+V7+X7</f>
        <v>5293455389.96</v>
      </c>
      <c r="AA7" s="7">
        <f t="shared" ref="AA7:AA13" si="4">+Z7/$Z$13</f>
        <v>1.0368529593274729E-2</v>
      </c>
      <c r="AB7" s="19"/>
    </row>
    <row r="8" spans="1:28">
      <c r="A8" s="13" t="s">
        <v>5</v>
      </c>
      <c r="B8" s="18">
        <v>0</v>
      </c>
      <c r="C8" s="18">
        <v>0</v>
      </c>
      <c r="D8" s="18">
        <v>11374873.9</v>
      </c>
      <c r="E8" s="18">
        <v>1.9833219999999999E-2</v>
      </c>
      <c r="F8" s="18">
        <v>0</v>
      </c>
      <c r="G8" s="18">
        <v>0</v>
      </c>
      <c r="H8" s="18">
        <v>51769339.170000002</v>
      </c>
      <c r="I8" s="2">
        <v>6.669E-4</v>
      </c>
      <c r="J8" s="18">
        <v>0</v>
      </c>
      <c r="K8" s="18">
        <v>0</v>
      </c>
      <c r="L8" s="18">
        <v>0</v>
      </c>
      <c r="M8" s="18">
        <v>0</v>
      </c>
      <c r="N8" s="18">
        <v>180624173.22</v>
      </c>
      <c r="O8" s="2">
        <v>1.8734400000000001E-3</v>
      </c>
      <c r="P8" s="14">
        <f t="shared" ref="P8:P12" si="5">+B8+D8+F8+H8+J8+L8+N8</f>
        <v>243768386.28999999</v>
      </c>
      <c r="Q8" s="7">
        <f t="shared" si="0"/>
        <v>5.4778926410507019E-4</v>
      </c>
      <c r="R8" s="18">
        <v>0</v>
      </c>
      <c r="S8" s="18">
        <v>0</v>
      </c>
      <c r="T8" s="18">
        <v>0</v>
      </c>
      <c r="U8" s="18">
        <v>0</v>
      </c>
      <c r="V8" s="25">
        <v>0</v>
      </c>
      <c r="W8" s="7">
        <f t="shared" si="2"/>
        <v>0</v>
      </c>
      <c r="X8" s="18">
        <v>0</v>
      </c>
      <c r="Y8" s="18">
        <v>0</v>
      </c>
      <c r="Z8" s="14">
        <f>+P8+V8+X8</f>
        <v>243768386.28999999</v>
      </c>
      <c r="AA8" s="7">
        <f t="shared" si="4"/>
        <v>4.7748012233116979E-4</v>
      </c>
      <c r="AB8" s="19"/>
    </row>
    <row r="9" spans="1:28">
      <c r="A9" s="13" t="s">
        <v>6</v>
      </c>
      <c r="B9" s="18">
        <v>2147948591.6100001</v>
      </c>
      <c r="C9" s="2">
        <v>0.78757385999999996</v>
      </c>
      <c r="D9" s="18">
        <v>384570485.73000002</v>
      </c>
      <c r="E9" s="2">
        <v>0.67053678999999999</v>
      </c>
      <c r="F9" s="18">
        <v>111440332427.71001</v>
      </c>
      <c r="G9" s="2">
        <v>0.71135928000000004</v>
      </c>
      <c r="H9" s="18">
        <v>62774654047.580002</v>
      </c>
      <c r="I9" s="2">
        <v>0.80867738</v>
      </c>
      <c r="J9" s="1">
        <v>3322446123</v>
      </c>
      <c r="K9" s="2">
        <v>0.72468854999999999</v>
      </c>
      <c r="L9" s="18">
        <v>77259139620.559998</v>
      </c>
      <c r="M9" s="2">
        <v>0.72597787999999996</v>
      </c>
      <c r="N9" s="18">
        <v>78102168941.419998</v>
      </c>
      <c r="O9" s="2">
        <v>0.81007874000000002</v>
      </c>
      <c r="P9" s="14">
        <f t="shared" si="5"/>
        <v>335431260237.60999</v>
      </c>
      <c r="Q9" s="7">
        <f t="shared" si="0"/>
        <v>0.75377142212691584</v>
      </c>
      <c r="R9" s="4">
        <v>11078349608.190001</v>
      </c>
      <c r="S9" s="2">
        <v>0.82647563000000002</v>
      </c>
      <c r="T9" s="4">
        <v>14832937141.43</v>
      </c>
      <c r="U9" s="2">
        <v>0.70307408999999998</v>
      </c>
      <c r="V9" s="14">
        <f t="shared" si="1"/>
        <v>25911286749.620003</v>
      </c>
      <c r="W9" s="7">
        <f t="shared" si="2"/>
        <v>0.75101723258979769</v>
      </c>
      <c r="X9" s="20">
        <v>25196297782.060001</v>
      </c>
      <c r="Y9" s="21">
        <v>0.81211774000000003</v>
      </c>
      <c r="Z9" s="14">
        <f t="shared" si="3"/>
        <v>386538844769.28998</v>
      </c>
      <c r="AA9" s="7">
        <f t="shared" si="4"/>
        <v>0.7571310525337015</v>
      </c>
      <c r="AB9" s="19"/>
    </row>
    <row r="10" spans="1:28">
      <c r="A10" s="13" t="s">
        <v>7</v>
      </c>
      <c r="B10" s="18">
        <v>24649982.77</v>
      </c>
      <c r="C10" s="18">
        <v>9.0382399999999995E-3</v>
      </c>
      <c r="D10" s="18">
        <v>0</v>
      </c>
      <c r="E10" s="18">
        <v>0</v>
      </c>
      <c r="F10" s="18">
        <v>11653618559.75</v>
      </c>
      <c r="G10" s="2">
        <v>7.4388770000000007E-2</v>
      </c>
      <c r="H10" s="18">
        <v>5232032069.2600002</v>
      </c>
      <c r="I10" s="2">
        <v>6.7400230000000005E-2</v>
      </c>
      <c r="J10" s="18">
        <v>0</v>
      </c>
      <c r="K10" s="18">
        <v>0</v>
      </c>
      <c r="L10" s="18">
        <v>4238847732.7800002</v>
      </c>
      <c r="M10" s="2">
        <v>3.983101E-2</v>
      </c>
      <c r="N10" s="18">
        <v>9476402254.1200008</v>
      </c>
      <c r="O10" s="2">
        <v>9.8289609999999999E-2</v>
      </c>
      <c r="P10" s="14">
        <f t="shared" si="5"/>
        <v>30625550598.68</v>
      </c>
      <c r="Q10" s="7">
        <f t="shared" si="0"/>
        <v>6.8820851139021214E-2</v>
      </c>
      <c r="R10" s="4">
        <v>699183138.57000005</v>
      </c>
      <c r="S10" s="2">
        <v>5.2160999999999999E-2</v>
      </c>
      <c r="T10" s="18">
        <v>102137423.44</v>
      </c>
      <c r="U10" s="2">
        <v>4.84126E-3</v>
      </c>
      <c r="V10" s="14">
        <f t="shared" si="1"/>
        <v>801320562.00999999</v>
      </c>
      <c r="W10" s="7">
        <f t="shared" si="2"/>
        <v>2.3225614255026422E-2</v>
      </c>
      <c r="X10" s="20">
        <v>2953035622.8899999</v>
      </c>
      <c r="Y10" s="21">
        <v>9.5181150000000006E-2</v>
      </c>
      <c r="Z10" s="14">
        <f t="shared" si="3"/>
        <v>34379906783.580002</v>
      </c>
      <c r="AA10" s="7">
        <f t="shared" si="4"/>
        <v>6.7341472561700297E-2</v>
      </c>
      <c r="AB10" s="19"/>
    </row>
    <row r="11" spans="1:28">
      <c r="A11" s="13" t="s">
        <v>8</v>
      </c>
      <c r="B11" s="18">
        <v>160252491.47</v>
      </c>
      <c r="C11" s="2">
        <v>5.8758699999999997E-2</v>
      </c>
      <c r="D11" s="18">
        <v>37537561.840000004</v>
      </c>
      <c r="E11" s="2">
        <v>6.5450460000000002E-2</v>
      </c>
      <c r="F11" s="18">
        <v>4757040219.8699999</v>
      </c>
      <c r="G11" s="2">
        <v>3.0365710000000001E-2</v>
      </c>
      <c r="H11" s="18">
        <v>3218213934.7399998</v>
      </c>
      <c r="I11" s="2">
        <v>4.1457760000000003E-2</v>
      </c>
      <c r="J11" s="18">
        <v>0</v>
      </c>
      <c r="K11" s="18">
        <v>0</v>
      </c>
      <c r="L11" s="18">
        <v>910521399.99000001</v>
      </c>
      <c r="M11" s="2">
        <v>8.5558600000000002E-3</v>
      </c>
      <c r="N11" s="18">
        <v>3325012580.6900001</v>
      </c>
      <c r="O11" s="2">
        <v>3.4487160000000003E-2</v>
      </c>
      <c r="P11" s="14">
        <f t="shared" si="5"/>
        <v>12408578188.6</v>
      </c>
      <c r="Q11" s="7">
        <f t="shared" si="0"/>
        <v>2.7884197856718803E-2</v>
      </c>
      <c r="R11" s="4">
        <v>657176963.05999994</v>
      </c>
      <c r="S11" s="2">
        <v>4.9027229999999998E-2</v>
      </c>
      <c r="T11" s="4">
        <v>1676142342.9400001</v>
      </c>
      <c r="U11" s="2">
        <v>7.9448340000000006E-2</v>
      </c>
      <c r="V11" s="14">
        <f t="shared" si="1"/>
        <v>2333319306</v>
      </c>
      <c r="W11" s="7">
        <f t="shared" si="2"/>
        <v>6.7629331760846123E-2</v>
      </c>
      <c r="X11" s="20">
        <v>882388250.15999997</v>
      </c>
      <c r="Y11" s="21">
        <v>2.844081E-2</v>
      </c>
      <c r="Z11" s="14">
        <f t="shared" si="3"/>
        <v>15624285744.76</v>
      </c>
      <c r="AA11" s="7">
        <f t="shared" si="4"/>
        <v>3.0603992512261206E-2</v>
      </c>
      <c r="AB11" s="19"/>
    </row>
    <row r="12" spans="1:28">
      <c r="A12" s="13" t="s">
        <v>9</v>
      </c>
      <c r="B12" s="18">
        <v>191465673.27000001</v>
      </c>
      <c r="C12" s="2">
        <v>7.0203429999999997E-2</v>
      </c>
      <c r="D12" s="18">
        <v>6153694.8099999996</v>
      </c>
      <c r="E12" s="2">
        <v>1.0729580000000001E-2</v>
      </c>
      <c r="F12" s="18">
        <v>5465175478.4700003</v>
      </c>
      <c r="G12" s="2">
        <v>3.4885960000000001E-2</v>
      </c>
      <c r="H12" s="18">
        <v>1897462816.3800001</v>
      </c>
      <c r="I12" s="2">
        <v>2.4443550000000001E-2</v>
      </c>
      <c r="J12" s="18">
        <v>0</v>
      </c>
      <c r="K12" s="18">
        <v>0</v>
      </c>
      <c r="L12" s="18">
        <v>1783377792.3299999</v>
      </c>
      <c r="M12" s="2">
        <v>1.67578E-2</v>
      </c>
      <c r="N12" s="18">
        <v>2833907191.8699999</v>
      </c>
      <c r="O12" s="2">
        <v>2.93934E-2</v>
      </c>
      <c r="P12" s="14">
        <f t="shared" si="5"/>
        <v>12177542647.130001</v>
      </c>
      <c r="Q12" s="7">
        <f t="shared" si="0"/>
        <v>2.7365021473061711E-2</v>
      </c>
      <c r="R12" s="4">
        <v>348801056.55000001</v>
      </c>
      <c r="S12" s="2">
        <v>2.6021530000000001E-2</v>
      </c>
      <c r="T12" s="4">
        <v>102155121</v>
      </c>
      <c r="U12" s="2">
        <v>4.8421000000000002E-3</v>
      </c>
      <c r="V12" s="14">
        <f t="shared" si="1"/>
        <v>450956177.55000001</v>
      </c>
      <c r="W12" s="7">
        <f t="shared" si="2"/>
        <v>1.3070592122864808E-2</v>
      </c>
      <c r="X12" s="20">
        <v>547367956.75999999</v>
      </c>
      <c r="Y12" s="21">
        <v>1.7642560000000002E-2</v>
      </c>
      <c r="Z12" s="14">
        <f t="shared" si="3"/>
        <v>13175866781.440001</v>
      </c>
      <c r="AA12" s="7">
        <f t="shared" si="4"/>
        <v>2.5808163964037571E-2</v>
      </c>
      <c r="AB12" s="19"/>
    </row>
    <row r="13" spans="1:28">
      <c r="A13" s="12" t="s">
        <v>10</v>
      </c>
      <c r="B13" s="5">
        <f t="shared" ref="B13:O13" si="6">SUM(B6:B12)</f>
        <v>2727297956.75</v>
      </c>
      <c r="C13" s="3">
        <f t="shared" si="6"/>
        <v>0.99999997999999979</v>
      </c>
      <c r="D13" s="26">
        <f>+SUM(D6:D12)</f>
        <v>573526301.06999993</v>
      </c>
      <c r="E13" s="3">
        <f>SUM(E6:E12)</f>
        <v>1</v>
      </c>
      <c r="F13" s="5">
        <f t="shared" si="6"/>
        <v>156658296500.5</v>
      </c>
      <c r="G13" s="3">
        <f t="shared" si="6"/>
        <v>1</v>
      </c>
      <c r="H13" s="5">
        <f t="shared" si="6"/>
        <v>77626326011.690002</v>
      </c>
      <c r="I13" s="3">
        <f t="shared" si="6"/>
        <v>0.99999998999999995</v>
      </c>
      <c r="J13" s="5">
        <f>SUM(J6:J12)</f>
        <v>4584653799.0799999</v>
      </c>
      <c r="K13" s="3">
        <f t="shared" si="6"/>
        <v>0.99999999000000006</v>
      </c>
      <c r="L13" s="5">
        <f t="shared" si="6"/>
        <v>106420790563.60001</v>
      </c>
      <c r="M13" s="3">
        <f t="shared" si="6"/>
        <v>1</v>
      </c>
      <c r="N13" s="5">
        <f t="shared" si="6"/>
        <v>96413058859.369995</v>
      </c>
      <c r="O13" s="3">
        <f t="shared" si="6"/>
        <v>1</v>
      </c>
      <c r="P13" s="14">
        <f>+B13+F13+H13+J13+L13+N13+D13</f>
        <v>445003949992.06</v>
      </c>
      <c r="Q13" s="7">
        <f t="shared" si="0"/>
        <v>1</v>
      </c>
      <c r="R13" s="5">
        <f t="shared" ref="R13:Y13" si="7">SUM(R6:R12)</f>
        <v>13404326971.919998</v>
      </c>
      <c r="S13" s="3">
        <f t="shared" si="7"/>
        <v>1.0000000099999999</v>
      </c>
      <c r="T13" s="5">
        <f t="shared" si="7"/>
        <v>21097260508.659996</v>
      </c>
      <c r="U13" s="3">
        <f t="shared" si="7"/>
        <v>0.99999998999999995</v>
      </c>
      <c r="V13" s="5">
        <f t="shared" si="7"/>
        <v>34501587480.580002</v>
      </c>
      <c r="W13" s="3">
        <f t="shared" si="7"/>
        <v>1.0000000000000002</v>
      </c>
      <c r="X13" s="5">
        <f t="shared" si="7"/>
        <v>31025424737.610001</v>
      </c>
      <c r="Y13" s="3">
        <f t="shared" si="7"/>
        <v>1</v>
      </c>
      <c r="Z13" s="5">
        <f>SUM(Z6:Z12)</f>
        <v>510530962210.25</v>
      </c>
      <c r="AA13" s="7">
        <f t="shared" si="4"/>
        <v>1</v>
      </c>
    </row>
    <row r="14" spans="1:28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8">
      <c r="A15" s="17" t="s">
        <v>20</v>
      </c>
      <c r="Z15" s="19"/>
    </row>
    <row r="16" spans="1:28">
      <c r="A16" s="17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Z9" sqref="Z9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bestFit="1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bestFit="1" customWidth="1"/>
    <col min="13" max="13" width="8.85546875" style="8" customWidth="1"/>
    <col min="14" max="14" width="17.85546875" style="8" bestFit="1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8" customFormat="1">
      <c r="A2" s="55" t="s">
        <v>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8" customFormat="1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8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8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8">
        <v>78596996.599999994</v>
      </c>
      <c r="C6" s="2">
        <v>2.7605080000000001E-2</v>
      </c>
      <c r="D6" s="18">
        <v>76830937.319999993</v>
      </c>
      <c r="E6" s="2">
        <v>0.10749350000000001</v>
      </c>
      <c r="F6" s="18">
        <v>21437952650.630001</v>
      </c>
      <c r="G6" s="2">
        <v>0.13524903999999999</v>
      </c>
      <c r="H6" s="18">
        <v>4337227902.5900002</v>
      </c>
      <c r="I6" s="2">
        <v>5.5125680000000003E-2</v>
      </c>
      <c r="J6" s="4">
        <v>1174859454.2</v>
      </c>
      <c r="K6" s="2">
        <v>0.2541429</v>
      </c>
      <c r="L6" s="18">
        <v>20923872400.27</v>
      </c>
      <c r="M6" s="2">
        <v>0.19471695</v>
      </c>
      <c r="N6" s="18">
        <v>977372352.40999997</v>
      </c>
      <c r="O6" s="2">
        <v>1.001703E-2</v>
      </c>
      <c r="P6" s="14">
        <f>+B6+D6+F6+H6+J6+L6+N6</f>
        <v>49006712694.020004</v>
      </c>
      <c r="Q6" s="7">
        <f>+P6/$P$13</f>
        <v>0.10880712603936372</v>
      </c>
      <c r="R6" s="4">
        <v>515077172.05000001</v>
      </c>
      <c r="S6" s="2">
        <v>3.8090949999999998E-2</v>
      </c>
      <c r="T6" s="4">
        <v>3344348839.2800002</v>
      </c>
      <c r="U6" s="2">
        <v>0.15780978000000001</v>
      </c>
      <c r="V6" s="14">
        <f>+R6+T6</f>
        <v>3859426011.3300004</v>
      </c>
      <c r="W6" s="7">
        <f>+V6/$V$13</f>
        <v>0.1111759520248759</v>
      </c>
      <c r="X6" s="20">
        <v>1239408536.8</v>
      </c>
      <c r="Y6" s="21">
        <v>3.9420459999999997E-2</v>
      </c>
      <c r="Z6" s="14">
        <f>+P6+V6+X6</f>
        <v>54105547242.150009</v>
      </c>
      <c r="AA6" s="7">
        <f>+Z6/$Z$13</f>
        <v>0.10474301882895294</v>
      </c>
      <c r="AB6" s="19"/>
    </row>
    <row r="7" spans="1:28">
      <c r="A7" s="13" t="s">
        <v>4</v>
      </c>
      <c r="B7" s="18">
        <v>101857224.83</v>
      </c>
      <c r="C7" s="2">
        <v>3.5774609999999998E-2</v>
      </c>
      <c r="D7" s="18">
        <v>109900675.48</v>
      </c>
      <c r="E7" s="2">
        <v>0.15376107999999999</v>
      </c>
      <c r="F7" s="18">
        <v>1671531456.28</v>
      </c>
      <c r="G7" s="2">
        <v>1.054546E-2</v>
      </c>
      <c r="H7" s="18">
        <v>155724242.28999999</v>
      </c>
      <c r="I7" s="2">
        <v>1.9792400000000002E-3</v>
      </c>
      <c r="J7" s="18">
        <v>137373140.33000001</v>
      </c>
      <c r="K7" s="41">
        <v>2.9716240000000001E-2</v>
      </c>
      <c r="L7" s="18">
        <v>1023103315.8099999</v>
      </c>
      <c r="M7" s="2">
        <v>9.5209700000000001E-3</v>
      </c>
      <c r="N7" s="18">
        <v>474778736.25</v>
      </c>
      <c r="O7" s="2">
        <v>4.8659799999999998E-3</v>
      </c>
      <c r="P7" s="14">
        <f>+B7+D7+F7+H7+J7+L7+N7</f>
        <v>3674268791.27</v>
      </c>
      <c r="Q7" s="7">
        <f t="shared" ref="Q7:Q13" si="0">+P7/$P$13</f>
        <v>8.1577931980530306E-3</v>
      </c>
      <c r="R7" s="4">
        <v>28108074.52</v>
      </c>
      <c r="S7" s="2">
        <v>2.07865E-3</v>
      </c>
      <c r="T7" s="4">
        <v>1111411330.4100001</v>
      </c>
      <c r="U7" s="2">
        <v>5.2444159999999997E-2</v>
      </c>
      <c r="V7" s="14">
        <f t="shared" ref="V7:V12" si="1">+R7+T7</f>
        <v>1139519404.9300001</v>
      </c>
      <c r="W7" s="7">
        <f t="shared" ref="W7:W12" si="2">+V7/$V$13</f>
        <v>3.2825387589242846E-2</v>
      </c>
      <c r="X7" s="20">
        <v>352288922.75</v>
      </c>
      <c r="Y7" s="21">
        <v>1.1204850000000001E-2</v>
      </c>
      <c r="Z7" s="14">
        <f t="shared" ref="Z7:Z12" si="3">+P7+V7+X7</f>
        <v>5166077118.9499998</v>
      </c>
      <c r="AA7" s="7">
        <f t="shared" ref="AA7:AA13" si="4">+Z7/$Z$13</f>
        <v>1.0001017280543461E-2</v>
      </c>
      <c r="AB7" s="19"/>
    </row>
    <row r="8" spans="1:28">
      <c r="A8" s="13" t="s">
        <v>5</v>
      </c>
      <c r="B8" s="18">
        <v>0</v>
      </c>
      <c r="C8" s="18">
        <v>0</v>
      </c>
      <c r="D8" s="18">
        <v>12572712.59</v>
      </c>
      <c r="E8" s="41">
        <v>1.7590370000000001E-2</v>
      </c>
      <c r="F8" s="18">
        <v>0</v>
      </c>
      <c r="G8" s="18">
        <v>0</v>
      </c>
      <c r="H8" s="18">
        <v>52143053.799999997</v>
      </c>
      <c r="I8" s="2">
        <v>6.6273000000000005E-4</v>
      </c>
      <c r="J8" s="18">
        <v>0</v>
      </c>
      <c r="K8" s="18">
        <v>0</v>
      </c>
      <c r="L8" s="18">
        <v>0</v>
      </c>
      <c r="M8" s="18">
        <v>0</v>
      </c>
      <c r="N8" s="18">
        <v>181786318.77000001</v>
      </c>
      <c r="O8" s="2">
        <v>1.86312E-3</v>
      </c>
      <c r="P8" s="14">
        <f t="shared" ref="P8:P12" si="5">+B8+D8+F8+H8+J8+L8+N8</f>
        <v>246502085.16000003</v>
      </c>
      <c r="Q8" s="7">
        <f t="shared" si="0"/>
        <v>5.4729611464518653E-4</v>
      </c>
      <c r="R8" s="18">
        <v>0</v>
      </c>
      <c r="S8" s="18">
        <v>0</v>
      </c>
      <c r="T8" s="18">
        <v>0</v>
      </c>
      <c r="U8" s="18">
        <v>0</v>
      </c>
      <c r="V8" s="25">
        <v>0</v>
      </c>
      <c r="W8" s="7">
        <v>0</v>
      </c>
      <c r="X8" s="18">
        <v>0</v>
      </c>
      <c r="Y8" s="18">
        <v>0</v>
      </c>
      <c r="Z8" s="14">
        <f>+P8+V8+X8</f>
        <v>246502085.16000003</v>
      </c>
      <c r="AA8" s="7">
        <f t="shared" si="4"/>
        <v>4.772037963452276E-4</v>
      </c>
      <c r="AB8" s="19"/>
    </row>
    <row r="9" spans="1:28">
      <c r="A9" s="13" t="s">
        <v>6</v>
      </c>
      <c r="B9" s="18">
        <v>2239401509.2600002</v>
      </c>
      <c r="C9" s="2">
        <v>0.78652953999999997</v>
      </c>
      <c r="D9" s="18">
        <v>468742347.76999998</v>
      </c>
      <c r="E9" s="2">
        <v>0.65581336999999995</v>
      </c>
      <c r="F9" s="18">
        <v>112090079935.83</v>
      </c>
      <c r="G9" s="2">
        <v>0.70716062000000002</v>
      </c>
      <c r="H9" s="18">
        <v>62895563929.239998</v>
      </c>
      <c r="I9" s="2">
        <v>0.79939554999999995</v>
      </c>
      <c r="J9" s="4">
        <v>3310597603.5700002</v>
      </c>
      <c r="K9" s="2">
        <v>0.71614085999999999</v>
      </c>
      <c r="L9" s="18">
        <v>77234710742.220001</v>
      </c>
      <c r="M9" s="2">
        <v>0.71874399</v>
      </c>
      <c r="N9" s="18">
        <v>78839502990.179993</v>
      </c>
      <c r="O9" s="2">
        <v>0.80802156000000003</v>
      </c>
      <c r="P9" s="14">
        <f t="shared" si="5"/>
        <v>337078599058.07001</v>
      </c>
      <c r="Q9" s="7">
        <f t="shared" si="0"/>
        <v>0.7483985682100035</v>
      </c>
      <c r="R9" s="4">
        <v>11270654181.67</v>
      </c>
      <c r="S9" s="2">
        <v>0.83348668999999997</v>
      </c>
      <c r="T9" s="4">
        <v>14856124639.700001</v>
      </c>
      <c r="U9" s="2">
        <v>0.70101590000000003</v>
      </c>
      <c r="V9" s="14">
        <f t="shared" si="1"/>
        <v>26126778821.370003</v>
      </c>
      <c r="W9" s="7">
        <f t="shared" si="2"/>
        <v>0.75261696953951818</v>
      </c>
      <c r="X9" s="20">
        <v>25152832289.34</v>
      </c>
      <c r="Y9" s="21">
        <v>0.80000757</v>
      </c>
      <c r="Z9" s="14">
        <f t="shared" si="3"/>
        <v>388358210168.78003</v>
      </c>
      <c r="AA9" s="7">
        <f t="shared" si="4"/>
        <v>0.75182330451317625</v>
      </c>
      <c r="AB9" s="19"/>
    </row>
    <row r="10" spans="1:28">
      <c r="A10" s="13" t="s">
        <v>7</v>
      </c>
      <c r="B10" s="18">
        <v>44768101.649999999</v>
      </c>
      <c r="C10" s="41">
        <v>1.5723589999999999E-2</v>
      </c>
      <c r="D10" s="18">
        <v>0</v>
      </c>
      <c r="E10" s="18">
        <v>0</v>
      </c>
      <c r="F10" s="18">
        <v>12941969596.870001</v>
      </c>
      <c r="G10" s="2">
        <v>8.1649070000000004E-2</v>
      </c>
      <c r="H10" s="18">
        <v>5947849834.6099997</v>
      </c>
      <c r="I10" s="2">
        <v>7.5596499999999997E-2</v>
      </c>
      <c r="J10" s="18">
        <v>0</v>
      </c>
      <c r="K10" s="18">
        <v>0</v>
      </c>
      <c r="L10" s="18">
        <v>5494186981.8400002</v>
      </c>
      <c r="M10" s="2">
        <v>5.1128750000000001E-2</v>
      </c>
      <c r="N10" s="18">
        <v>10883299853.5</v>
      </c>
      <c r="O10" s="2">
        <v>0.11154232</v>
      </c>
      <c r="P10" s="14">
        <f t="shared" si="5"/>
        <v>35312074368.470001</v>
      </c>
      <c r="Q10" s="7">
        <f t="shared" si="0"/>
        <v>7.8401613071066925E-2</v>
      </c>
      <c r="R10" s="4">
        <v>701195846.88999999</v>
      </c>
      <c r="S10" s="2">
        <v>5.1854789999999998E-2</v>
      </c>
      <c r="T10" s="18">
        <v>101320478.22</v>
      </c>
      <c r="U10" s="2">
        <v>4.7810099999999996E-3</v>
      </c>
      <c r="V10" s="14">
        <f t="shared" si="1"/>
        <v>802516325.11000001</v>
      </c>
      <c r="W10" s="7">
        <f t="shared" si="2"/>
        <v>2.3117561056407637E-2</v>
      </c>
      <c r="X10" s="20">
        <v>3262611518.0900002</v>
      </c>
      <c r="Y10" s="21">
        <v>0.10377018</v>
      </c>
      <c r="Z10" s="14">
        <f t="shared" si="3"/>
        <v>39377202211.669998</v>
      </c>
      <c r="AA10" s="7">
        <f t="shared" si="4"/>
        <v>7.6230391206085546E-2</v>
      </c>
      <c r="AB10" s="19"/>
    </row>
    <row r="11" spans="1:28">
      <c r="A11" s="13" t="s">
        <v>8</v>
      </c>
      <c r="B11" s="18">
        <v>169125142.19</v>
      </c>
      <c r="C11" s="2">
        <v>5.9400660000000001E-2</v>
      </c>
      <c r="D11" s="18">
        <v>40494334.850000001</v>
      </c>
      <c r="E11" s="2">
        <v>5.6655270000000001E-2</v>
      </c>
      <c r="F11" s="18">
        <v>4884550438.8400002</v>
      </c>
      <c r="G11" s="2">
        <v>3.081594E-2</v>
      </c>
      <c r="H11" s="18">
        <v>3307185922.1399999</v>
      </c>
      <c r="I11" s="2">
        <v>4.2033960000000002E-2</v>
      </c>
      <c r="J11" s="18">
        <v>0</v>
      </c>
      <c r="K11" s="18">
        <v>0</v>
      </c>
      <c r="L11" s="18">
        <v>913738795.46000004</v>
      </c>
      <c r="M11" s="2">
        <v>8.5032300000000005E-3</v>
      </c>
      <c r="N11" s="18">
        <v>3334740807.0500002</v>
      </c>
      <c r="O11" s="2">
        <v>3.4177569999999997E-2</v>
      </c>
      <c r="P11" s="14">
        <f t="shared" si="5"/>
        <v>12649835440.529999</v>
      </c>
      <c r="Q11" s="7">
        <f t="shared" si="0"/>
        <v>2.8085789955932111E-2</v>
      </c>
      <c r="R11" s="4">
        <v>657834499.98000002</v>
      </c>
      <c r="S11" s="2">
        <v>4.8648129999999998E-2</v>
      </c>
      <c r="T11" s="4">
        <v>1676102099.0699999</v>
      </c>
      <c r="U11" s="2">
        <v>7.9090220000000003E-2</v>
      </c>
      <c r="V11" s="14">
        <f t="shared" si="1"/>
        <v>2333936599.0500002</v>
      </c>
      <c r="W11" s="7">
        <f t="shared" si="2"/>
        <v>6.7232179760240054E-2</v>
      </c>
      <c r="X11" s="20">
        <v>883199250.34000003</v>
      </c>
      <c r="Y11" s="21">
        <v>2.8090919999999998E-2</v>
      </c>
      <c r="Z11" s="14">
        <f t="shared" si="3"/>
        <v>15866971289.919998</v>
      </c>
      <c r="AA11" s="7">
        <f t="shared" si="4"/>
        <v>3.0716896090902647E-2</v>
      </c>
      <c r="AB11" s="19"/>
    </row>
    <row r="12" spans="1:28">
      <c r="A12" s="13" t="s">
        <v>9</v>
      </c>
      <c r="B12" s="18">
        <v>213444161.38</v>
      </c>
      <c r="C12" s="2">
        <v>7.4966519999999995E-2</v>
      </c>
      <c r="D12" s="18">
        <v>6208603.04</v>
      </c>
      <c r="E12" s="2">
        <v>8.6864000000000004E-3</v>
      </c>
      <c r="F12" s="18">
        <v>5481159389.7200003</v>
      </c>
      <c r="G12" s="2">
        <v>3.4579869999999999E-2</v>
      </c>
      <c r="H12" s="18">
        <v>1983207241.6500001</v>
      </c>
      <c r="I12" s="2">
        <v>2.5206340000000001E-2</v>
      </c>
      <c r="J12" s="18">
        <v>0</v>
      </c>
      <c r="K12" s="18">
        <v>0</v>
      </c>
      <c r="L12" s="18">
        <v>1868275449.3099999</v>
      </c>
      <c r="M12" s="2">
        <v>1.7386120000000001E-2</v>
      </c>
      <c r="N12" s="18">
        <v>2879557634.6199999</v>
      </c>
      <c r="O12" s="2">
        <v>2.9512420000000001E-2</v>
      </c>
      <c r="P12" s="14">
        <f t="shared" si="5"/>
        <v>12431852479.720001</v>
      </c>
      <c r="Q12" s="7">
        <f t="shared" si="0"/>
        <v>2.7601813410935625E-2</v>
      </c>
      <c r="R12" s="4">
        <v>349426710.85000002</v>
      </c>
      <c r="S12" s="2">
        <v>2.5840780000000001E-2</v>
      </c>
      <c r="T12" s="4">
        <v>102971906</v>
      </c>
      <c r="U12" s="2">
        <v>4.85893E-3</v>
      </c>
      <c r="V12" s="14">
        <f t="shared" si="1"/>
        <v>452398616.85000002</v>
      </c>
      <c r="W12" s="7">
        <f t="shared" si="2"/>
        <v>1.3031950029715253E-2</v>
      </c>
      <c r="X12" s="20">
        <v>550402530.02999997</v>
      </c>
      <c r="Y12" s="21">
        <v>1.7506029999999999E-2</v>
      </c>
      <c r="Z12" s="14">
        <f t="shared" si="3"/>
        <v>13434653626.600002</v>
      </c>
      <c r="AA12" s="7">
        <f t="shared" si="4"/>
        <v>2.6008168283994E-2</v>
      </c>
      <c r="AB12" s="19"/>
    </row>
    <row r="13" spans="1:28">
      <c r="A13" s="12" t="s">
        <v>10</v>
      </c>
      <c r="B13" s="5">
        <f t="shared" ref="B13:O13" si="6">SUM(B6:B12)</f>
        <v>2847193135.9100003</v>
      </c>
      <c r="C13" s="3">
        <f t="shared" si="6"/>
        <v>1</v>
      </c>
      <c r="D13" s="26">
        <f>+SUM(D6:D12)</f>
        <v>714749611.04999995</v>
      </c>
      <c r="E13" s="3">
        <f>SUM(E6:E12)</f>
        <v>0.99999999000000006</v>
      </c>
      <c r="F13" s="5">
        <f t="shared" si="6"/>
        <v>158507243468.17001</v>
      </c>
      <c r="G13" s="3">
        <f t="shared" si="6"/>
        <v>1</v>
      </c>
      <c r="H13" s="5">
        <f t="shared" si="6"/>
        <v>78678902126.319992</v>
      </c>
      <c r="I13" s="3">
        <f t="shared" si="6"/>
        <v>1</v>
      </c>
      <c r="J13" s="5">
        <f>SUM(J6:J12)</f>
        <v>4622830198.1000004</v>
      </c>
      <c r="K13" s="3">
        <f t="shared" si="6"/>
        <v>1</v>
      </c>
      <c r="L13" s="5">
        <f t="shared" si="6"/>
        <v>107457887684.91</v>
      </c>
      <c r="M13" s="3">
        <f t="shared" si="6"/>
        <v>1.0000000099999999</v>
      </c>
      <c r="N13" s="5">
        <f t="shared" si="6"/>
        <v>97571038692.779984</v>
      </c>
      <c r="O13" s="3">
        <f t="shared" si="6"/>
        <v>1</v>
      </c>
      <c r="P13" s="14">
        <f>+B13+F13+H13+J13+L13+N13+D13</f>
        <v>450399844917.23999</v>
      </c>
      <c r="Q13" s="7">
        <f t="shared" si="0"/>
        <v>1</v>
      </c>
      <c r="R13" s="5">
        <f t="shared" ref="R13:Y13" si="7">SUM(R6:R12)</f>
        <v>13522296485.959999</v>
      </c>
      <c r="S13" s="3">
        <f t="shared" si="7"/>
        <v>0.99999999000000006</v>
      </c>
      <c r="T13" s="5">
        <f t="shared" si="7"/>
        <v>21192279292.68</v>
      </c>
      <c r="U13" s="3">
        <f t="shared" si="7"/>
        <v>1</v>
      </c>
      <c r="V13" s="5">
        <f t="shared" si="7"/>
        <v>34714575778.640007</v>
      </c>
      <c r="W13" s="3">
        <f t="shared" si="7"/>
        <v>0.99999999999999989</v>
      </c>
      <c r="X13" s="5">
        <f t="shared" si="7"/>
        <v>31440743047.349998</v>
      </c>
      <c r="Y13" s="3">
        <f t="shared" si="7"/>
        <v>1.0000000100000002</v>
      </c>
      <c r="Z13" s="5">
        <f>SUM(Z6:Z12)</f>
        <v>516555163743.22998</v>
      </c>
      <c r="AA13" s="7">
        <f t="shared" si="4"/>
        <v>1</v>
      </c>
    </row>
    <row r="14" spans="1:28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8">
      <c r="A15" s="17" t="s">
        <v>20</v>
      </c>
      <c r="Z15" s="19"/>
    </row>
    <row r="16" spans="1:28">
      <c r="A16" s="17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L31" sqref="L31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bestFit="1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bestFit="1" customWidth="1"/>
    <col min="13" max="13" width="8.85546875" style="8" customWidth="1"/>
    <col min="14" max="14" width="17.85546875" style="8" bestFit="1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8" customFormat="1">
      <c r="A2" s="55" t="s">
        <v>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8" customFormat="1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8" ht="33.75" customHeight="1">
      <c r="A4" s="57" t="s">
        <v>22</v>
      </c>
      <c r="B4" s="52" t="s">
        <v>19</v>
      </c>
      <c r="C4" s="53"/>
      <c r="D4" s="52" t="s">
        <v>27</v>
      </c>
      <c r="E4" s="53"/>
      <c r="F4" s="52" t="s">
        <v>14</v>
      </c>
      <c r="G4" s="53"/>
      <c r="H4" s="52" t="s">
        <v>18</v>
      </c>
      <c r="I4" s="53"/>
      <c r="J4" s="52" t="s">
        <v>15</v>
      </c>
      <c r="K4" s="53"/>
      <c r="L4" s="52" t="s">
        <v>16</v>
      </c>
      <c r="M4" s="53"/>
      <c r="N4" s="52" t="s">
        <v>17</v>
      </c>
      <c r="O4" s="53"/>
      <c r="P4" s="52" t="s">
        <v>11</v>
      </c>
      <c r="Q4" s="53"/>
      <c r="R4" s="52" t="s">
        <v>23</v>
      </c>
      <c r="S4" s="53"/>
      <c r="T4" s="52" t="s">
        <v>24</v>
      </c>
      <c r="U4" s="53"/>
      <c r="V4" s="52" t="s">
        <v>25</v>
      </c>
      <c r="W4" s="53"/>
      <c r="X4" s="50" t="s">
        <v>13</v>
      </c>
      <c r="Y4" s="51"/>
      <c r="Z4" s="52" t="s">
        <v>1</v>
      </c>
      <c r="AA4" s="53"/>
    </row>
    <row r="5" spans="1:28" ht="31.5" customHeight="1">
      <c r="A5" s="57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8">
        <v>41998680.649999999</v>
      </c>
      <c r="C6" s="2">
        <v>1.446356E-2</v>
      </c>
      <c r="D6" s="18">
        <v>65327034.18</v>
      </c>
      <c r="E6" s="2">
        <v>8.1599210000000005E-2</v>
      </c>
      <c r="F6" s="18">
        <v>21049888848.560001</v>
      </c>
      <c r="G6" s="2">
        <f>+F6/$F$13</f>
        <v>0.13146330611588017</v>
      </c>
      <c r="H6" s="18">
        <v>3422250442.0700002</v>
      </c>
      <c r="I6" s="2">
        <v>4.3053349999999997E-2</v>
      </c>
      <c r="J6" s="4">
        <v>1248913087.1500001</v>
      </c>
      <c r="K6" s="2">
        <v>0.26805716000000002</v>
      </c>
      <c r="L6" s="18">
        <v>21094141332.34</v>
      </c>
      <c r="M6" s="2">
        <v>0.19452158999999999</v>
      </c>
      <c r="N6" s="1">
        <v>1248764256.46</v>
      </c>
      <c r="O6" s="44">
        <v>1.267948E-2</v>
      </c>
      <c r="P6" s="14">
        <f>+B6+D6+F6+H6+J6+L6+N6</f>
        <v>48171283681.410004</v>
      </c>
      <c r="Q6" s="7">
        <f>+P6/$P$13</f>
        <v>0.10589420586346894</v>
      </c>
      <c r="R6" s="4">
        <v>502723114.31</v>
      </c>
      <c r="S6" s="2">
        <v>3.6990710000000003E-2</v>
      </c>
      <c r="T6" s="4">
        <v>3484141287.5</v>
      </c>
      <c r="U6" s="2">
        <v>0.16415101000000001</v>
      </c>
      <c r="V6" s="14">
        <f>+R6+T6</f>
        <v>3986864401.8099999</v>
      </c>
      <c r="W6" s="7">
        <f>+V6/$V$13</f>
        <v>0.11451326020582697</v>
      </c>
      <c r="X6" s="20">
        <v>1030254740.87</v>
      </c>
      <c r="Y6" s="21">
        <v>3.2469489999999997E-2</v>
      </c>
      <c r="Z6" s="14">
        <f>+P6+V6+X6</f>
        <v>53188402824.090004</v>
      </c>
      <c r="AA6" s="7">
        <f>+Z6/$Z$13</f>
        <v>0.10200179167285171</v>
      </c>
      <c r="AB6" s="19"/>
    </row>
    <row r="7" spans="1:28">
      <c r="A7" s="13" t="s">
        <v>4</v>
      </c>
      <c r="B7" s="18">
        <v>77882370.409999996</v>
      </c>
      <c r="C7" s="2">
        <v>2.682124E-2</v>
      </c>
      <c r="D7" s="18">
        <v>88784463.349999994</v>
      </c>
      <c r="E7" s="2">
        <v>0.11089961</v>
      </c>
      <c r="F7" s="18">
        <v>1788107230.1199999</v>
      </c>
      <c r="G7" s="2">
        <f t="shared" ref="G7:G12" si="0">+F7/$F$13</f>
        <v>1.1167303060479819E-2</v>
      </c>
      <c r="H7" s="18">
        <v>234907838.06</v>
      </c>
      <c r="I7" s="2">
        <v>2.95524E-3</v>
      </c>
      <c r="J7" s="18">
        <v>138159950.90000001</v>
      </c>
      <c r="K7" s="41">
        <v>2.9653599999999999E-2</v>
      </c>
      <c r="L7" s="18">
        <v>1091955332.49</v>
      </c>
      <c r="M7" s="2">
        <v>1.006957E-2</v>
      </c>
      <c r="N7" s="1">
        <v>396400030.25</v>
      </c>
      <c r="O7" s="44">
        <v>4.0248999999999997E-3</v>
      </c>
      <c r="P7" s="14">
        <f>+B7+D7+F7+H7+J7+L7+N7</f>
        <v>3816197215.5799999</v>
      </c>
      <c r="Q7" s="7">
        <f t="shared" ref="Q7:Q13" si="1">+P7/$P$13</f>
        <v>8.3890887408129972E-3</v>
      </c>
      <c r="R7" s="4">
        <v>261303933.78</v>
      </c>
      <c r="S7" s="2">
        <v>1.9226920000000002E-2</v>
      </c>
      <c r="T7" s="4">
        <v>1010795213.49</v>
      </c>
      <c r="U7" s="2">
        <v>4.7622369999999997E-2</v>
      </c>
      <c r="V7" s="14">
        <f t="shared" ref="V7:V12" si="2">+R7+T7</f>
        <v>1272099147.27</v>
      </c>
      <c r="W7" s="7">
        <f t="shared" ref="W7:W12" si="3">+V7/$V$13</f>
        <v>3.6538042425723401E-2</v>
      </c>
      <c r="X7" s="20">
        <v>31214156.620000001</v>
      </c>
      <c r="Y7" s="21">
        <v>9.8374000000000009E-4</v>
      </c>
      <c r="Z7" s="14">
        <f t="shared" ref="Z7:Z12" si="4">+P7+V7+X7</f>
        <v>5119510519.4700003</v>
      </c>
      <c r="AA7" s="7">
        <f t="shared" ref="AA7:AA13" si="5">+Z7/$Z$13</f>
        <v>9.8179155181820615E-3</v>
      </c>
      <c r="AB7" s="19"/>
    </row>
    <row r="8" spans="1:28">
      <c r="A8" s="13" t="s">
        <v>5</v>
      </c>
      <c r="B8" s="18">
        <v>0</v>
      </c>
      <c r="C8" s="18">
        <v>0</v>
      </c>
      <c r="D8" s="18">
        <v>38354722.939999998</v>
      </c>
      <c r="E8" s="41">
        <v>4.790842E-2</v>
      </c>
      <c r="F8" s="18">
        <v>0</v>
      </c>
      <c r="G8" s="2">
        <v>0</v>
      </c>
      <c r="H8" s="18">
        <v>52604014.5</v>
      </c>
      <c r="I8" s="2">
        <v>6.6178000000000005E-4</v>
      </c>
      <c r="J8" s="18">
        <v>0</v>
      </c>
      <c r="K8" s="18">
        <v>0</v>
      </c>
      <c r="L8" s="18">
        <v>0</v>
      </c>
      <c r="M8" s="18">
        <v>0</v>
      </c>
      <c r="N8" s="1">
        <v>182864351.31</v>
      </c>
      <c r="O8" s="44">
        <v>1.85674E-3</v>
      </c>
      <c r="P8" s="14">
        <f t="shared" ref="P8:P12" si="6">+B8+D8+F8+H8+J8+L8+N8</f>
        <v>273823088.75</v>
      </c>
      <c r="Q8" s="7">
        <f t="shared" si="1"/>
        <v>6.0194116316342867E-4</v>
      </c>
      <c r="R8" s="18">
        <v>0</v>
      </c>
      <c r="S8" s="18">
        <v>0</v>
      </c>
      <c r="T8" s="18">
        <v>0</v>
      </c>
      <c r="U8" s="18">
        <v>0</v>
      </c>
      <c r="V8" s="25">
        <v>0</v>
      </c>
      <c r="W8" s="7">
        <v>0</v>
      </c>
      <c r="X8" s="18">
        <v>0</v>
      </c>
      <c r="Y8" s="18">
        <v>0</v>
      </c>
      <c r="Z8" s="14">
        <f>+P8+V8+X8</f>
        <v>273823088.75</v>
      </c>
      <c r="AA8" s="7">
        <f t="shared" si="5"/>
        <v>5.2512284954802355E-4</v>
      </c>
      <c r="AB8" s="19"/>
    </row>
    <row r="9" spans="1:28">
      <c r="A9" s="13" t="s">
        <v>6</v>
      </c>
      <c r="B9" s="18">
        <v>2313423670.7800002</v>
      </c>
      <c r="C9" s="2">
        <v>0.79670001000000001</v>
      </c>
      <c r="D9" s="18">
        <v>526338138.58999997</v>
      </c>
      <c r="E9" s="2">
        <v>0.65744265000000002</v>
      </c>
      <c r="F9" s="18">
        <v>113295501470.53999</v>
      </c>
      <c r="G9" s="2">
        <f t="shared" si="0"/>
        <v>0.70756673816796167</v>
      </c>
      <c r="H9" s="18">
        <v>64310570396.269997</v>
      </c>
      <c r="I9" s="2">
        <v>0.80905411000000005</v>
      </c>
      <c r="J9" s="4">
        <v>3272056662.2600002</v>
      </c>
      <c r="K9" s="2">
        <v>0.70228924000000004</v>
      </c>
      <c r="L9" s="18">
        <v>77911593066.589996</v>
      </c>
      <c r="M9" s="2">
        <v>0.71846902000000001</v>
      </c>
      <c r="N9" s="1">
        <v>79447220550.039993</v>
      </c>
      <c r="O9" s="44">
        <v>0.80667710000000004</v>
      </c>
      <c r="P9" s="14">
        <f t="shared" si="6"/>
        <v>341076703955.07001</v>
      </c>
      <c r="Q9" s="7">
        <f t="shared" si="1"/>
        <v>0.74978377040406985</v>
      </c>
      <c r="R9" s="4">
        <v>11139745278.620001</v>
      </c>
      <c r="S9" s="2">
        <v>0.81967003000000005</v>
      </c>
      <c r="T9" s="4">
        <v>14849995696.700001</v>
      </c>
      <c r="U9" s="2">
        <v>0.69963918000000003</v>
      </c>
      <c r="V9" s="14">
        <f t="shared" si="2"/>
        <v>25989740975.32</v>
      </c>
      <c r="W9" s="7">
        <f t="shared" si="3"/>
        <v>0.74649390373991864</v>
      </c>
      <c r="X9" s="20">
        <v>25954022704.220001</v>
      </c>
      <c r="Y9" s="21">
        <v>0.81796641999999997</v>
      </c>
      <c r="Z9" s="14">
        <f t="shared" si="4"/>
        <v>393020467634.60999</v>
      </c>
      <c r="AA9" s="7">
        <f t="shared" si="5"/>
        <v>0.75371302265679796</v>
      </c>
      <c r="AB9" s="19"/>
    </row>
    <row r="10" spans="1:28">
      <c r="A10" s="13" t="s">
        <v>7</v>
      </c>
      <c r="B10" s="18">
        <v>44905209.079999998</v>
      </c>
      <c r="C10" s="41">
        <v>1.5464520000000001E-2</v>
      </c>
      <c r="D10" s="18">
        <v>0</v>
      </c>
      <c r="E10" s="18">
        <v>0</v>
      </c>
      <c r="F10" s="18">
        <v>13521929614.01</v>
      </c>
      <c r="G10" s="2">
        <f t="shared" si="0"/>
        <v>8.4448786637920326E-2</v>
      </c>
      <c r="H10" s="18">
        <v>5975228178.0100002</v>
      </c>
      <c r="I10" s="2">
        <v>7.5170890000000004E-2</v>
      </c>
      <c r="J10" s="18">
        <v>0</v>
      </c>
      <c r="K10" s="18">
        <v>0</v>
      </c>
      <c r="L10" s="18">
        <v>5572705226.8000002</v>
      </c>
      <c r="M10" s="2">
        <v>5.1389219999999999E-2</v>
      </c>
      <c r="N10" s="1">
        <v>10928779798.52</v>
      </c>
      <c r="O10" s="44">
        <v>0.11096671</v>
      </c>
      <c r="P10" s="14">
        <f t="shared" si="6"/>
        <v>36043548026.419998</v>
      </c>
      <c r="Q10" s="7">
        <f t="shared" si="1"/>
        <v>7.9233987618073556E-2</v>
      </c>
      <c r="R10" s="4">
        <v>705045280.65999997</v>
      </c>
      <c r="S10" s="2">
        <v>5.187771E-2</v>
      </c>
      <c r="T10" s="18">
        <v>101902947.17</v>
      </c>
      <c r="U10" s="2">
        <v>4.8010300000000004E-3</v>
      </c>
      <c r="V10" s="14">
        <f t="shared" si="2"/>
        <v>806948227.82999992</v>
      </c>
      <c r="W10" s="7">
        <f t="shared" si="3"/>
        <v>2.3177681273578336E-2</v>
      </c>
      <c r="X10" s="20">
        <v>3278448838.54</v>
      </c>
      <c r="Y10" s="21">
        <v>0.10332352</v>
      </c>
      <c r="Z10" s="14">
        <f t="shared" si="4"/>
        <v>40128945092.790001</v>
      </c>
      <c r="AA10" s="7">
        <f t="shared" si="5"/>
        <v>7.6957082372704266E-2</v>
      </c>
      <c r="AB10" s="19"/>
    </row>
    <row r="11" spans="1:28">
      <c r="A11" s="13" t="s">
        <v>8</v>
      </c>
      <c r="B11" s="18">
        <v>219228932.93000001</v>
      </c>
      <c r="C11" s="2">
        <v>7.549836E-2</v>
      </c>
      <c r="D11" s="18">
        <v>75842696.980000004</v>
      </c>
      <c r="E11" s="2">
        <v>9.4734200000000005E-2</v>
      </c>
      <c r="F11" s="18">
        <v>5240715954.8800001</v>
      </c>
      <c r="G11" s="2">
        <f t="shared" si="0"/>
        <v>3.2729951725607227E-2</v>
      </c>
      <c r="H11" s="18">
        <v>3521187954.6999998</v>
      </c>
      <c r="I11" s="2">
        <v>4.4298030000000002E-2</v>
      </c>
      <c r="J11" s="18">
        <v>0</v>
      </c>
      <c r="K11" s="18">
        <v>0</v>
      </c>
      <c r="L11" s="18">
        <v>901076371.24000001</v>
      </c>
      <c r="M11" s="2">
        <v>8.30936E-3</v>
      </c>
      <c r="N11" s="1">
        <v>3501659465.8899999</v>
      </c>
      <c r="O11" s="44">
        <v>3.5554530000000001E-2</v>
      </c>
      <c r="P11" s="14">
        <f t="shared" si="6"/>
        <v>13459711376.619999</v>
      </c>
      <c r="Q11" s="7">
        <f t="shared" si="1"/>
        <v>2.9588280370629175E-2</v>
      </c>
      <c r="R11" s="4">
        <v>657948507.11000001</v>
      </c>
      <c r="S11" s="2">
        <v>4.8412299999999998E-2</v>
      </c>
      <c r="T11" s="4">
        <v>1674669979.1600001</v>
      </c>
      <c r="U11" s="2">
        <v>7.8899999999999998E-2</v>
      </c>
      <c r="V11" s="14">
        <f t="shared" si="2"/>
        <v>2332618486.27</v>
      </c>
      <c r="W11" s="7">
        <f t="shared" si="3"/>
        <v>6.6998954756999171E-2</v>
      </c>
      <c r="X11" s="20">
        <v>883320069.82000005</v>
      </c>
      <c r="Y11" s="21">
        <v>2.7838700000000001E-2</v>
      </c>
      <c r="Z11" s="14">
        <f t="shared" si="4"/>
        <v>16675649932.709999</v>
      </c>
      <c r="AA11" s="7">
        <f t="shared" si="5"/>
        <v>3.1979643684192358E-2</v>
      </c>
      <c r="AB11" s="19"/>
    </row>
    <row r="12" spans="1:28">
      <c r="A12" s="13" t="s">
        <v>9</v>
      </c>
      <c r="B12" s="18">
        <v>206318670.61000001</v>
      </c>
      <c r="C12" s="2">
        <v>7.1052309999999994E-2</v>
      </c>
      <c r="D12" s="18">
        <v>5937049.4000000004</v>
      </c>
      <c r="E12" s="2">
        <v>7.4158999999999996E-3</v>
      </c>
      <c r="F12" s="18">
        <v>5223737253.7200003</v>
      </c>
      <c r="G12" s="2">
        <f t="shared" si="0"/>
        <v>3.2623914292150669E-2</v>
      </c>
      <c r="H12" s="18">
        <v>1971841262.8399999</v>
      </c>
      <c r="I12" s="2">
        <v>2.4806600000000002E-2</v>
      </c>
      <c r="J12" s="18">
        <v>0</v>
      </c>
      <c r="K12" s="18">
        <v>0</v>
      </c>
      <c r="L12" s="18">
        <v>1869660190.6199999</v>
      </c>
      <c r="M12" s="2">
        <v>1.724125E-2</v>
      </c>
      <c r="N12" s="1">
        <v>2781327318.9899998</v>
      </c>
      <c r="O12" s="44">
        <v>2.824055E-2</v>
      </c>
      <c r="P12" s="14">
        <f t="shared" si="6"/>
        <v>12058821746.18</v>
      </c>
      <c r="Q12" s="7">
        <f t="shared" si="1"/>
        <v>2.6508725839781973E-2</v>
      </c>
      <c r="R12" s="4">
        <v>323757938.06999999</v>
      </c>
      <c r="S12" s="2">
        <v>2.3822329999999999E-2</v>
      </c>
      <c r="T12" s="4">
        <v>103715259</v>
      </c>
      <c r="U12" s="2">
        <v>4.8864199999999998E-3</v>
      </c>
      <c r="V12" s="14">
        <f t="shared" si="2"/>
        <v>427473197.06999999</v>
      </c>
      <c r="W12" s="7">
        <f t="shared" si="3"/>
        <v>1.2278157597953469E-2</v>
      </c>
      <c r="X12" s="20">
        <v>552676198.25</v>
      </c>
      <c r="Y12" s="21">
        <v>1.741813E-2</v>
      </c>
      <c r="Z12" s="14">
        <f t="shared" si="4"/>
        <v>13038971141.5</v>
      </c>
      <c r="AA12" s="7">
        <f t="shared" si="5"/>
        <v>2.500542124572366E-2</v>
      </c>
      <c r="AB12" s="19"/>
    </row>
    <row r="13" spans="1:28">
      <c r="A13" s="12" t="s">
        <v>10</v>
      </c>
      <c r="B13" s="5">
        <f t="shared" ref="B13:O13" si="7">SUM(B6:B12)</f>
        <v>2903757534.46</v>
      </c>
      <c r="C13" s="3">
        <f t="shared" si="7"/>
        <v>1</v>
      </c>
      <c r="D13" s="26">
        <f>+SUM(D6:D12)</f>
        <v>800584105.43999994</v>
      </c>
      <c r="E13" s="3">
        <f>SUM(E6:E12)</f>
        <v>0.99999999000000006</v>
      </c>
      <c r="F13" s="5">
        <f t="shared" si="7"/>
        <v>160119880371.83002</v>
      </c>
      <c r="G13" s="3">
        <f t="shared" si="7"/>
        <v>0.99999999999999978</v>
      </c>
      <c r="H13" s="5">
        <f t="shared" si="7"/>
        <v>79488590086.449982</v>
      </c>
      <c r="I13" s="3">
        <f t="shared" si="7"/>
        <v>1</v>
      </c>
      <c r="J13" s="5">
        <f>SUM(J6:J12)</f>
        <v>4659129700.3100004</v>
      </c>
      <c r="K13" s="3">
        <f t="shared" si="7"/>
        <v>1</v>
      </c>
      <c r="L13" s="5">
        <f t="shared" si="7"/>
        <v>108441131520.08</v>
      </c>
      <c r="M13" s="3">
        <f t="shared" si="7"/>
        <v>1.0000000100000002</v>
      </c>
      <c r="N13" s="5">
        <f t="shared" si="7"/>
        <v>98487015771.460007</v>
      </c>
      <c r="O13" s="3">
        <f t="shared" si="7"/>
        <v>1.0000000099999999</v>
      </c>
      <c r="P13" s="14">
        <f>+B13+F13+H13+J13+L13+N13+D13</f>
        <v>454900089090.03003</v>
      </c>
      <c r="Q13" s="7">
        <f t="shared" si="1"/>
        <v>1</v>
      </c>
      <c r="R13" s="5">
        <f t="shared" ref="R13:Y13" si="8">SUM(R6:R12)</f>
        <v>13590524052.550001</v>
      </c>
      <c r="S13" s="3">
        <f t="shared" si="8"/>
        <v>1</v>
      </c>
      <c r="T13" s="5">
        <f t="shared" si="8"/>
        <v>21225220383.02</v>
      </c>
      <c r="U13" s="3">
        <f t="shared" si="8"/>
        <v>1.0000000099999999</v>
      </c>
      <c r="V13" s="5">
        <f t="shared" si="8"/>
        <v>34815744435.57</v>
      </c>
      <c r="W13" s="3">
        <f t="shared" si="8"/>
        <v>1</v>
      </c>
      <c r="X13" s="5">
        <f t="shared" si="8"/>
        <v>31729936708.320004</v>
      </c>
      <c r="Y13" s="3">
        <f t="shared" si="8"/>
        <v>1</v>
      </c>
      <c r="Z13" s="5">
        <f>SUM(Z6:Z12)</f>
        <v>521445770233.91998</v>
      </c>
      <c r="AA13" s="7">
        <f t="shared" si="5"/>
        <v>1</v>
      </c>
    </row>
    <row r="14" spans="1:28">
      <c r="B14" s="19"/>
      <c r="F14" s="19"/>
      <c r="H14" s="19"/>
      <c r="J14" s="19"/>
      <c r="L14" s="19"/>
      <c r="N14" s="19"/>
      <c r="P14" s="19"/>
      <c r="R14" s="19"/>
      <c r="T14" s="19"/>
      <c r="V14" s="19"/>
      <c r="X14" s="19"/>
      <c r="Z14" s="19"/>
    </row>
    <row r="15" spans="1:28">
      <c r="A15" s="17" t="s">
        <v>20</v>
      </c>
      <c r="Z15" s="19"/>
    </row>
    <row r="16" spans="1:28">
      <c r="A16" s="17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Urena</dc:creator>
  <cp:lastModifiedBy>nurena</cp:lastModifiedBy>
  <cp:lastPrinted>2017-10-16T15:30:38Z</cp:lastPrinted>
  <dcterms:created xsi:type="dcterms:W3CDTF">2017-06-23T15:36:35Z</dcterms:created>
  <dcterms:modified xsi:type="dcterms:W3CDTF">2019-01-08T14:24:05Z</dcterms:modified>
</cp:coreProperties>
</file>