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05" yWindow="345" windowWidth="12675" windowHeight="12360"/>
  </bookViews>
  <sheets>
    <sheet name="Diciembre" sheetId="20" r:id="rId1"/>
    <sheet name="Noviembre" sheetId="19" r:id="rId2"/>
    <sheet name="Octubre" sheetId="18" r:id="rId3"/>
    <sheet name="Septiembre" sheetId="17" r:id="rId4"/>
    <sheet name="Agosto" sheetId="16" r:id="rId5"/>
    <sheet name="Julio" sheetId="15" r:id="rId6"/>
    <sheet name="Junio" sheetId="14" r:id="rId7"/>
    <sheet name="Mayo" sheetId="13" r:id="rId8"/>
    <sheet name="Abril" sheetId="12" r:id="rId9"/>
    <sheet name="Marzo" sheetId="11" r:id="rId10"/>
    <sheet name="Febrero" sheetId="10" r:id="rId11"/>
    <sheet name="Enero" sheetId="4" r:id="rId12"/>
  </sheets>
  <externalReferences>
    <externalReference r:id="rId13"/>
  </externalReferences>
  <definedNames>
    <definedName name="_xlnm.Print_Area" localSheetId="8">Abril!$A$3:$AF$38</definedName>
    <definedName name="_xlnm.Print_Area" localSheetId="4">Agosto!$A$1:$L$21</definedName>
    <definedName name="_xlnm.Print_Area" localSheetId="0">Diciembre!$A$1:$L$21</definedName>
    <definedName name="_xlnm.Print_Area" localSheetId="10">Febrero!$A$3:$AF$50</definedName>
    <definedName name="_xlnm.Print_Area" localSheetId="5">Julio!$A$3:$AF$48</definedName>
    <definedName name="_xlnm.Print_Area" localSheetId="6">Junio!$A$3:$AF$45</definedName>
    <definedName name="_xlnm.Print_Area" localSheetId="9">Marzo!$A$3:$AF$20</definedName>
    <definedName name="_xlnm.Print_Area" localSheetId="7">Mayo!$A$3:$AF$45</definedName>
    <definedName name="_xlnm.Print_Area" localSheetId="1">Noviembre!$A$1:$L$21</definedName>
    <definedName name="_xlnm.Print_Area" localSheetId="2">Octubre!$A$1:$L$21</definedName>
    <definedName name="_xlnm.Print_Area" localSheetId="3">Septiembre!$A$1:$L$21</definedName>
    <definedName name="SegmentaciónDeDatos_Calificación_de_Riesgo">#N/A</definedName>
    <definedName name="SegmentaciónDeDatos_Nombre_AFP">#N/A</definedName>
    <definedName name="SegmentaciónDeDatos_Tipo_Moneda">#N/A</definedName>
  </definedNames>
  <calcPr calcId="145621"/>
</workbook>
</file>

<file path=xl/calcChain.xml><?xml version="1.0" encoding="utf-8"?>
<calcChain xmlns="http://schemas.openxmlformats.org/spreadsheetml/2006/main">
  <c r="G18" i="20" l="1"/>
  <c r="E18" i="20"/>
  <c r="C18" i="20"/>
  <c r="G17" i="20"/>
  <c r="E17" i="20"/>
  <c r="C17" i="20"/>
  <c r="G16" i="20"/>
  <c r="E16" i="20"/>
  <c r="C16" i="20"/>
  <c r="I11" i="20"/>
  <c r="G11" i="20"/>
  <c r="E11" i="20"/>
  <c r="C11" i="20"/>
  <c r="K10" i="20"/>
  <c r="K9" i="20"/>
  <c r="K8" i="20"/>
  <c r="H8" i="20" s="1"/>
  <c r="D9" i="20" l="1"/>
  <c r="J9" i="20"/>
  <c r="F9" i="20"/>
  <c r="H9" i="20"/>
  <c r="F17" i="20" s="1"/>
  <c r="J10" i="20"/>
  <c r="F10" i="20"/>
  <c r="H10" i="20"/>
  <c r="D10" i="20"/>
  <c r="G19" i="20"/>
  <c r="E19" i="20"/>
  <c r="H18" i="20"/>
  <c r="F8" i="20"/>
  <c r="D8" i="20"/>
  <c r="K11" i="20"/>
  <c r="H11" i="20" s="1"/>
  <c r="F19" i="20" s="1"/>
  <c r="D17" i="20"/>
  <c r="D18" i="20"/>
  <c r="F16" i="20"/>
  <c r="C19" i="20"/>
  <c r="H17" i="20"/>
  <c r="F18" i="20"/>
  <c r="J8" i="20"/>
  <c r="H16" i="20" s="1"/>
  <c r="G18" i="19"/>
  <c r="E18" i="19"/>
  <c r="C18" i="19"/>
  <c r="G17" i="19"/>
  <c r="E17" i="19"/>
  <c r="C17" i="19"/>
  <c r="G16" i="19"/>
  <c r="E16" i="19"/>
  <c r="C16" i="19"/>
  <c r="I11" i="19"/>
  <c r="G11" i="19"/>
  <c r="E11" i="19"/>
  <c r="C11" i="19"/>
  <c r="K10" i="19"/>
  <c r="K9" i="19"/>
  <c r="K8" i="19"/>
  <c r="D16" i="20" l="1"/>
  <c r="F11" i="20"/>
  <c r="K12" i="20"/>
  <c r="H8" i="19"/>
  <c r="F16" i="19" s="1"/>
  <c r="F8" i="19"/>
  <c r="I19" i="20"/>
  <c r="G19" i="19"/>
  <c r="H9" i="19"/>
  <c r="F17" i="19" s="1"/>
  <c r="D9" i="19"/>
  <c r="J9" i="19"/>
  <c r="H17" i="19" s="1"/>
  <c r="F9" i="19"/>
  <c r="J10" i="19"/>
  <c r="H18" i="19" s="1"/>
  <c r="F10" i="19"/>
  <c r="D10" i="19"/>
  <c r="H10" i="19"/>
  <c r="D11" i="20"/>
  <c r="J11" i="20"/>
  <c r="H19" i="20" s="1"/>
  <c r="I16" i="20"/>
  <c r="I17" i="20"/>
  <c r="I18" i="20"/>
  <c r="D18" i="19"/>
  <c r="J8" i="19"/>
  <c r="H16" i="19" s="1"/>
  <c r="F18" i="19"/>
  <c r="D8" i="19"/>
  <c r="D17" i="19"/>
  <c r="E19" i="19"/>
  <c r="C19" i="19"/>
  <c r="K11" i="19"/>
  <c r="D19" i="20" l="1"/>
  <c r="I17" i="19"/>
  <c r="I19" i="19"/>
  <c r="I18" i="19"/>
  <c r="D16" i="19"/>
  <c r="I16" i="19" s="1"/>
  <c r="J11" i="19"/>
  <c r="H19" i="19" s="1"/>
  <c r="H11" i="19"/>
  <c r="F19" i="19" s="1"/>
  <c r="D11" i="19"/>
  <c r="F11" i="19"/>
  <c r="D19" i="19" l="1"/>
  <c r="H10" i="4" l="1"/>
  <c r="G18" i="4"/>
  <c r="E18" i="4"/>
  <c r="C18" i="4"/>
  <c r="G17" i="4"/>
  <c r="E17" i="4"/>
  <c r="C17" i="4"/>
  <c r="G16" i="4"/>
  <c r="E16" i="4"/>
  <c r="C16" i="4"/>
  <c r="I11" i="4"/>
  <c r="G11" i="4"/>
  <c r="E11" i="4"/>
  <c r="C11" i="4"/>
  <c r="K10" i="4"/>
  <c r="J10" i="4" s="1"/>
  <c r="K9" i="4"/>
  <c r="H9" i="4" s="1"/>
  <c r="K8" i="4"/>
  <c r="F8" i="4" s="1"/>
  <c r="G18" i="10"/>
  <c r="E18" i="10"/>
  <c r="C18" i="10"/>
  <c r="G17" i="10"/>
  <c r="E17" i="10"/>
  <c r="C17" i="10"/>
  <c r="G16" i="10"/>
  <c r="E16" i="10"/>
  <c r="C16" i="10"/>
  <c r="I11" i="10"/>
  <c r="G11" i="10"/>
  <c r="E11" i="10"/>
  <c r="C11" i="10"/>
  <c r="K10" i="10"/>
  <c r="D10" i="10" s="1"/>
  <c r="K9" i="10"/>
  <c r="F9" i="10" s="1"/>
  <c r="K8" i="10"/>
  <c r="F8" i="10" s="1"/>
  <c r="G18" i="11"/>
  <c r="E18" i="11"/>
  <c r="C18" i="11"/>
  <c r="G17" i="11"/>
  <c r="E17" i="11"/>
  <c r="C17" i="11"/>
  <c r="G16" i="11"/>
  <c r="E16" i="11"/>
  <c r="C16" i="11"/>
  <c r="I11" i="11"/>
  <c r="G11" i="11"/>
  <c r="E11" i="11"/>
  <c r="C11" i="11"/>
  <c r="K10" i="11"/>
  <c r="J10" i="11" s="1"/>
  <c r="H18" i="11" s="1"/>
  <c r="K9" i="11"/>
  <c r="J9" i="11" s="1"/>
  <c r="H17" i="11" s="1"/>
  <c r="K8" i="11"/>
  <c r="F8" i="11" s="1"/>
  <c r="G18" i="12"/>
  <c r="E18" i="12"/>
  <c r="C18" i="12"/>
  <c r="G17" i="12"/>
  <c r="E17" i="12"/>
  <c r="C17" i="12"/>
  <c r="G16" i="12"/>
  <c r="E16" i="12"/>
  <c r="C16" i="12"/>
  <c r="I11" i="12"/>
  <c r="G11" i="12"/>
  <c r="E11" i="12"/>
  <c r="C11" i="12"/>
  <c r="K10" i="12"/>
  <c r="J10" i="12" s="1"/>
  <c r="H18" i="12" s="1"/>
  <c r="K9" i="12"/>
  <c r="H9" i="12" s="1"/>
  <c r="F17" i="12" s="1"/>
  <c r="K8" i="12"/>
  <c r="F8" i="12" s="1"/>
  <c r="G18" i="13"/>
  <c r="E18" i="13"/>
  <c r="C18" i="13"/>
  <c r="G17" i="13"/>
  <c r="E17" i="13"/>
  <c r="C17" i="13"/>
  <c r="G16" i="13"/>
  <c r="E16" i="13"/>
  <c r="C16" i="13"/>
  <c r="I11" i="13"/>
  <c r="G11" i="13"/>
  <c r="E11" i="13"/>
  <c r="C11" i="13"/>
  <c r="K10" i="13"/>
  <c r="J10" i="13" s="1"/>
  <c r="H18" i="13" s="1"/>
  <c r="K9" i="13"/>
  <c r="F9" i="13" s="1"/>
  <c r="K8" i="13"/>
  <c r="F8" i="13" s="1"/>
  <c r="H10" i="14"/>
  <c r="F10" i="14"/>
  <c r="F9" i="14"/>
  <c r="G18" i="14"/>
  <c r="E18" i="14"/>
  <c r="C18" i="14"/>
  <c r="G17" i="14"/>
  <c r="E17" i="14"/>
  <c r="C17" i="14"/>
  <c r="G16" i="14"/>
  <c r="E16" i="14"/>
  <c r="C16" i="14"/>
  <c r="I11" i="14"/>
  <c r="G11" i="14"/>
  <c r="E11" i="14"/>
  <c r="C11" i="14"/>
  <c r="K10" i="14"/>
  <c r="J10" i="14" s="1"/>
  <c r="K9" i="14"/>
  <c r="H9" i="14" s="1"/>
  <c r="K8" i="14"/>
  <c r="F8" i="14" s="1"/>
  <c r="H8" i="4" l="1"/>
  <c r="H8" i="11"/>
  <c r="F16" i="11" s="1"/>
  <c r="J8" i="4"/>
  <c r="D9" i="4"/>
  <c r="F9" i="4"/>
  <c r="D10" i="4"/>
  <c r="F10" i="4"/>
  <c r="J9" i="4"/>
  <c r="D8" i="4"/>
  <c r="G19" i="4"/>
  <c r="E19" i="4"/>
  <c r="I18" i="4"/>
  <c r="C19" i="4"/>
  <c r="I17" i="4"/>
  <c r="I19" i="4"/>
  <c r="K11" i="4"/>
  <c r="J11" i="4" s="1"/>
  <c r="I16" i="4"/>
  <c r="D9" i="12"/>
  <c r="J9" i="12"/>
  <c r="H17" i="12" s="1"/>
  <c r="F11" i="14"/>
  <c r="D8" i="14"/>
  <c r="D9" i="14"/>
  <c r="J8" i="14"/>
  <c r="H16" i="14" s="1"/>
  <c r="D10" i="14"/>
  <c r="H8" i="14"/>
  <c r="J9" i="14"/>
  <c r="H17" i="14" s="1"/>
  <c r="K11" i="10"/>
  <c r="G19" i="10"/>
  <c r="D9" i="10"/>
  <c r="H9" i="10"/>
  <c r="F17" i="10" s="1"/>
  <c r="J8" i="10"/>
  <c r="H16" i="10" s="1"/>
  <c r="J9" i="10"/>
  <c r="H17" i="10" s="1"/>
  <c r="C19" i="10"/>
  <c r="I17" i="10"/>
  <c r="E19" i="10"/>
  <c r="D8" i="10"/>
  <c r="D16" i="10" s="1"/>
  <c r="D17" i="10"/>
  <c r="I18" i="10"/>
  <c r="H8" i="10"/>
  <c r="F16" i="10" s="1"/>
  <c r="F10" i="10"/>
  <c r="D18" i="10" s="1"/>
  <c r="I16" i="10"/>
  <c r="H10" i="10"/>
  <c r="F18" i="10" s="1"/>
  <c r="J10" i="10"/>
  <c r="H18" i="10" s="1"/>
  <c r="G19" i="11"/>
  <c r="D9" i="11"/>
  <c r="E19" i="11"/>
  <c r="C19" i="11"/>
  <c r="I17" i="11"/>
  <c r="D8" i="11"/>
  <c r="D16" i="11" s="1"/>
  <c r="D10" i="11"/>
  <c r="J8" i="11"/>
  <c r="H16" i="11" s="1"/>
  <c r="F9" i="11"/>
  <c r="H9" i="11"/>
  <c r="F17" i="11" s="1"/>
  <c r="I18" i="11"/>
  <c r="F10" i="11"/>
  <c r="K11" i="11"/>
  <c r="I16" i="11"/>
  <c r="H10" i="11"/>
  <c r="F18" i="11" s="1"/>
  <c r="G19" i="12"/>
  <c r="I19" i="12" s="1"/>
  <c r="D10" i="12"/>
  <c r="C19" i="12"/>
  <c r="I17" i="12"/>
  <c r="D8" i="12"/>
  <c r="D16" i="12" s="1"/>
  <c r="E19" i="12"/>
  <c r="H8" i="12"/>
  <c r="F16" i="12" s="1"/>
  <c r="F9" i="12"/>
  <c r="I18" i="12"/>
  <c r="J8" i="12"/>
  <c r="H16" i="12" s="1"/>
  <c r="F10" i="12"/>
  <c r="K11" i="12"/>
  <c r="I16" i="12"/>
  <c r="H10" i="12"/>
  <c r="F18" i="12" s="1"/>
  <c r="C19" i="13"/>
  <c r="G19" i="13"/>
  <c r="I18" i="13"/>
  <c r="D9" i="13"/>
  <c r="D17" i="13" s="1"/>
  <c r="H9" i="13"/>
  <c r="F17" i="13" s="1"/>
  <c r="J8" i="13"/>
  <c r="H16" i="13" s="1"/>
  <c r="J9" i="13"/>
  <c r="H17" i="13" s="1"/>
  <c r="H8" i="13"/>
  <c r="F16" i="13" s="1"/>
  <c r="D10" i="13"/>
  <c r="D8" i="13"/>
  <c r="D16" i="13" s="1"/>
  <c r="E19" i="13"/>
  <c r="I17" i="13"/>
  <c r="F10" i="13"/>
  <c r="K11" i="13"/>
  <c r="I16" i="13"/>
  <c r="H10" i="13"/>
  <c r="F18" i="13" s="1"/>
  <c r="F18" i="14"/>
  <c r="G19" i="14"/>
  <c r="C19" i="14"/>
  <c r="I17" i="14"/>
  <c r="E19" i="14"/>
  <c r="H18" i="14"/>
  <c r="I18" i="14"/>
  <c r="F16" i="14"/>
  <c r="I16" i="14"/>
  <c r="F17" i="14"/>
  <c r="K11" i="14"/>
  <c r="H11" i="14" s="1"/>
  <c r="D11" i="4" l="1"/>
  <c r="H11" i="4"/>
  <c r="F11" i="4"/>
  <c r="F11" i="10"/>
  <c r="J11" i="10"/>
  <c r="H19" i="10" s="1"/>
  <c r="I19" i="11"/>
  <c r="D17" i="12"/>
  <c r="H19" i="14"/>
  <c r="D11" i="14"/>
  <c r="D19" i="14" s="1"/>
  <c r="I19" i="14"/>
  <c r="J11" i="14"/>
  <c r="I19" i="10"/>
  <c r="D11" i="10"/>
  <c r="D19" i="10" s="1"/>
  <c r="H11" i="10"/>
  <c r="F19" i="10" s="1"/>
  <c r="D18" i="11"/>
  <c r="D17" i="11"/>
  <c r="J11" i="11"/>
  <c r="H19" i="11" s="1"/>
  <c r="F11" i="11"/>
  <c r="H11" i="11"/>
  <c r="F19" i="11" s="1"/>
  <c r="D11" i="11"/>
  <c r="H11" i="12"/>
  <c r="F19" i="12" s="1"/>
  <c r="D18" i="12"/>
  <c r="J11" i="12"/>
  <c r="H19" i="12" s="1"/>
  <c r="F11" i="12"/>
  <c r="D11" i="12"/>
  <c r="I19" i="13"/>
  <c r="H11" i="13"/>
  <c r="F19" i="13" s="1"/>
  <c r="D18" i="13"/>
  <c r="D11" i="13"/>
  <c r="J11" i="13"/>
  <c r="H19" i="13" s="1"/>
  <c r="F11" i="13"/>
  <c r="F19" i="14"/>
  <c r="D17" i="14"/>
  <c r="D16" i="14"/>
  <c r="D18" i="14"/>
  <c r="D19" i="13" l="1"/>
  <c r="D19" i="11"/>
  <c r="D19" i="12"/>
  <c r="G19" i="15" l="1"/>
  <c r="E19" i="15"/>
  <c r="C19" i="15"/>
  <c r="G18" i="15"/>
  <c r="E18" i="15"/>
  <c r="C18" i="15"/>
  <c r="G17" i="15"/>
  <c r="E17" i="15"/>
  <c r="C17" i="15"/>
  <c r="I12" i="15"/>
  <c r="G12" i="15"/>
  <c r="E12" i="15"/>
  <c r="C12" i="15"/>
  <c r="K11" i="15"/>
  <c r="K10" i="15"/>
  <c r="K9" i="15"/>
  <c r="K10" i="17"/>
  <c r="F10" i="17" s="1"/>
  <c r="K9" i="17"/>
  <c r="F9" i="17" s="1"/>
  <c r="K8" i="17"/>
  <c r="F8" i="17" s="1"/>
  <c r="K8" i="16"/>
  <c r="D8" i="16" s="1"/>
  <c r="K9" i="16"/>
  <c r="J9" i="16" s="1"/>
  <c r="H17" i="16" s="1"/>
  <c r="K10" i="16"/>
  <c r="J10" i="16" s="1"/>
  <c r="H18" i="16" s="1"/>
  <c r="J11" i="15" l="1"/>
  <c r="D11" i="15"/>
  <c r="D19" i="15" s="1"/>
  <c r="F11" i="15"/>
  <c r="H11" i="15"/>
  <c r="F9" i="15"/>
  <c r="H9" i="15"/>
  <c r="F17" i="15" s="1"/>
  <c r="J9" i="15"/>
  <c r="H10" i="15"/>
  <c r="J10" i="15"/>
  <c r="D10" i="15"/>
  <c r="F10" i="15"/>
  <c r="G20" i="15"/>
  <c r="H8" i="17"/>
  <c r="H9" i="17"/>
  <c r="H10" i="17"/>
  <c r="J8" i="17"/>
  <c r="J9" i="17"/>
  <c r="J10" i="17"/>
  <c r="D8" i="17"/>
  <c r="D9" i="17"/>
  <c r="D10" i="17"/>
  <c r="D9" i="16"/>
  <c r="H9" i="16"/>
  <c r="F17" i="16" s="1"/>
  <c r="F8" i="16"/>
  <c r="D16" i="16" s="1"/>
  <c r="D10" i="16"/>
  <c r="H10" i="16"/>
  <c r="F18" i="16" s="1"/>
  <c r="H8" i="16"/>
  <c r="F16" i="16" s="1"/>
  <c r="F9" i="16"/>
  <c r="J8" i="16"/>
  <c r="H16" i="16" s="1"/>
  <c r="F10" i="16"/>
  <c r="I18" i="15"/>
  <c r="I19" i="15"/>
  <c r="E20" i="15"/>
  <c r="D18" i="15"/>
  <c r="H17" i="15"/>
  <c r="I17" i="15"/>
  <c r="H19" i="15"/>
  <c r="C20" i="15"/>
  <c r="D9" i="15"/>
  <c r="F19" i="15"/>
  <c r="H18" i="15"/>
  <c r="F18" i="15"/>
  <c r="K12" i="15"/>
  <c r="D18" i="16" l="1"/>
  <c r="D17" i="16"/>
  <c r="I20" i="15"/>
  <c r="D17" i="15"/>
  <c r="J12" i="15"/>
  <c r="H20" i="15" s="1"/>
  <c r="H12" i="15"/>
  <c r="F20" i="15" s="1"/>
  <c r="F12" i="15"/>
  <c r="D12" i="15"/>
  <c r="D20" i="15" l="1"/>
  <c r="E17" i="18" l="1"/>
  <c r="E18" i="18"/>
  <c r="E16" i="18"/>
  <c r="K9" i="18"/>
  <c r="K10" i="18"/>
  <c r="K8" i="18"/>
  <c r="C17" i="18"/>
  <c r="C18" i="18"/>
  <c r="C16" i="18"/>
  <c r="J10" i="18" l="1"/>
  <c r="D10" i="18"/>
  <c r="H10" i="18"/>
  <c r="F10" i="18"/>
  <c r="F9" i="18"/>
  <c r="J9" i="18"/>
  <c r="H9" i="18"/>
  <c r="D9" i="18"/>
  <c r="D8" i="18"/>
  <c r="J8" i="18"/>
  <c r="H8" i="18"/>
  <c r="F8" i="18"/>
  <c r="G18" i="18"/>
  <c r="G17" i="18"/>
  <c r="C19" i="18"/>
  <c r="G16" i="18"/>
  <c r="E19" i="18"/>
  <c r="I11" i="18"/>
  <c r="G11" i="18"/>
  <c r="E11" i="18"/>
  <c r="C11" i="18"/>
  <c r="D17" i="17"/>
  <c r="D18" i="17"/>
  <c r="H17" i="17"/>
  <c r="H18" i="17"/>
  <c r="H16" i="17"/>
  <c r="F17" i="17"/>
  <c r="F18" i="17"/>
  <c r="F16" i="17"/>
  <c r="G18" i="17"/>
  <c r="E18" i="17"/>
  <c r="C18" i="17"/>
  <c r="G17" i="17"/>
  <c r="E17" i="17"/>
  <c r="C17" i="17"/>
  <c r="G16" i="17"/>
  <c r="E16" i="17"/>
  <c r="C16" i="17"/>
  <c r="I11" i="17"/>
  <c r="G11" i="17"/>
  <c r="E11" i="17"/>
  <c r="C11" i="17"/>
  <c r="G19" i="18" l="1"/>
  <c r="E19" i="17"/>
  <c r="I17" i="17"/>
  <c r="I19" i="18"/>
  <c r="K11" i="18"/>
  <c r="G19" i="17"/>
  <c r="I18" i="17"/>
  <c r="K11" i="17"/>
  <c r="H11" i="17" s="1"/>
  <c r="C19" i="17"/>
  <c r="F11" i="17" l="1"/>
  <c r="D19" i="17" s="1"/>
  <c r="D11" i="17"/>
  <c r="J11" i="17"/>
  <c r="H19" i="17" s="1"/>
  <c r="H11" i="18"/>
  <c r="F11" i="18"/>
  <c r="D11" i="18"/>
  <c r="J11" i="18"/>
  <c r="H19" i="18" s="1"/>
  <c r="H16" i="18"/>
  <c r="H17" i="18"/>
  <c r="H18" i="18"/>
  <c r="I19" i="17"/>
  <c r="F19" i="17"/>
  <c r="F19" i="18" l="1"/>
  <c r="F17" i="18"/>
  <c r="F18" i="18"/>
  <c r="F16" i="18"/>
  <c r="C17" i="16"/>
  <c r="E17" i="16"/>
  <c r="G17" i="16"/>
  <c r="C18" i="16"/>
  <c r="E18" i="16"/>
  <c r="G18" i="16"/>
  <c r="G16" i="16"/>
  <c r="E16" i="16"/>
  <c r="C16" i="16"/>
  <c r="I11" i="16"/>
  <c r="G11" i="16"/>
  <c r="E11" i="16"/>
  <c r="C11" i="16"/>
  <c r="K11" i="16" l="1"/>
  <c r="D18" i="18"/>
  <c r="I18" i="18" s="1"/>
  <c r="D17" i="18"/>
  <c r="I17" i="18" s="1"/>
  <c r="C19" i="16"/>
  <c r="I18" i="16"/>
  <c r="E19" i="16"/>
  <c r="I16" i="16"/>
  <c r="G19" i="16"/>
  <c r="I17" i="16"/>
  <c r="D11" i="16" l="1"/>
  <c r="H11" i="16"/>
  <c r="F19" i="16" s="1"/>
  <c r="F11" i="16"/>
  <c r="J11" i="16"/>
  <c r="H19" i="16" s="1"/>
  <c r="I19" i="16"/>
  <c r="D19" i="16" l="1"/>
  <c r="D16" i="18" l="1"/>
  <c r="I16" i="18" s="1"/>
  <c r="D19" i="18" l="1"/>
  <c r="D16" i="17"/>
  <c r="I16" i="17" s="1"/>
  <c r="D17" i="4"/>
  <c r="D16" i="4"/>
  <c r="D18" i="4"/>
  <c r="F16" i="4"/>
  <c r="F17" i="4"/>
  <c r="F18" i="4"/>
  <c r="H18" i="4"/>
  <c r="H16" i="4"/>
  <c r="H17" i="4"/>
  <c r="D19" i="4"/>
  <c r="F19" i="4"/>
  <c r="H19" i="4"/>
</calcChain>
</file>

<file path=xl/sharedStrings.xml><?xml version="1.0" encoding="utf-8"?>
<sst xmlns="http://schemas.openxmlformats.org/spreadsheetml/2006/main" count="288" uniqueCount="27">
  <si>
    <t>Años</t>
  </si>
  <si>
    <t>1-3</t>
  </si>
  <si>
    <t>3-5</t>
  </si>
  <si>
    <t>5 en adelante</t>
  </si>
  <si>
    <t>0-3</t>
  </si>
  <si>
    <t>CCI</t>
  </si>
  <si>
    <t>REPARTO INDIVIDUALIZADO</t>
  </si>
  <si>
    <t>FONDO DE SOLIDARIDAD SOCIAL</t>
  </si>
  <si>
    <t xml:space="preserve">FONDO  </t>
  </si>
  <si>
    <t>TOTAL</t>
  </si>
  <si>
    <t xml:space="preserve">TOTAL </t>
  </si>
  <si>
    <t>Inversiones de los Fondos de Pensiones por plazo de instrumentos</t>
  </si>
  <si>
    <t>RD$</t>
  </si>
  <si>
    <t>Al 28 de febrero 2017</t>
  </si>
  <si>
    <t>Al 31 de marzo 2017</t>
  </si>
  <si>
    <t>Al 30 de abril 2017</t>
  </si>
  <si>
    <t>Al 31 de mayo 2017</t>
  </si>
  <si>
    <t>Al 30 de junio 2017</t>
  </si>
  <si>
    <t>&lt; 1</t>
  </si>
  <si>
    <t>Al 31 de Julio 2017</t>
  </si>
  <si>
    <t>Al 31 de Agosto 2017</t>
  </si>
  <si>
    <t>RD$ y % de participación</t>
  </si>
  <si>
    <t>Al 30 de Septiembre 2017</t>
  </si>
  <si>
    <t>Al 31 de Octubre de 2017</t>
  </si>
  <si>
    <t>Al 31 de enero de 2017</t>
  </si>
  <si>
    <t>Al 30 de Noviembre de 2017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</si>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</sst>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64" fontId="4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 vertical="center"/>
    </xf>
    <xf numFmtId="10" fontId="6" fillId="0" borderId="1" xfId="3" applyNumberFormat="1" applyFont="1" applyBorder="1" applyAlignment="1">
      <alignment horizontal="center" vertical="center"/>
    </xf>
    <xf numFmtId="43" fontId="3" fillId="0" borderId="0" xfId="4" applyFont="1"/>
    <xf numFmtId="0" fontId="3" fillId="0" borderId="0" xfId="6" applyFont="1"/>
    <xf numFmtId="0" fontId="3" fillId="0" borderId="0" xfId="6" applyFont="1" applyAlignment="1">
      <alignment horizontal="center"/>
    </xf>
    <xf numFmtId="43" fontId="3" fillId="0" borderId="0" xfId="6" applyNumberFormat="1" applyFont="1"/>
    <xf numFmtId="0" fontId="3" fillId="0" borderId="0" xfId="6" applyFont="1" applyFill="1"/>
    <xf numFmtId="0" fontId="4" fillId="0" borderId="0" xfId="6" applyFont="1"/>
    <xf numFmtId="164" fontId="4" fillId="3" borderId="11" xfId="2" applyFont="1" applyFill="1" applyBorder="1" applyAlignment="1">
      <alignment horizontal="center"/>
    </xf>
    <xf numFmtId="164" fontId="6" fillId="3" borderId="12" xfId="2" applyFont="1" applyFill="1" applyBorder="1" applyAlignment="1">
      <alignment horizontal="center" vertical="center"/>
    </xf>
    <xf numFmtId="0" fontId="4" fillId="0" borderId="0" xfId="6" applyFont="1" applyAlignment="1"/>
    <xf numFmtId="164" fontId="6" fillId="3" borderId="11" xfId="2" applyFont="1" applyFill="1" applyBorder="1" applyAlignment="1">
      <alignment horizontal="center" vertical="center"/>
    </xf>
    <xf numFmtId="10" fontId="6" fillId="3" borderId="4" xfId="5" applyNumberFormat="1" applyFont="1" applyFill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/>
    </xf>
    <xf numFmtId="0" fontId="4" fillId="3" borderId="13" xfId="2" applyNumberFormat="1" applyFont="1" applyFill="1" applyBorder="1" applyAlignment="1">
      <alignment horizontal="center" vertical="center" wrapText="1"/>
    </xf>
    <xf numFmtId="0" fontId="4" fillId="3" borderId="14" xfId="2" applyNumberFormat="1" applyFont="1" applyFill="1" applyBorder="1" applyAlignment="1">
      <alignment horizontal="center" vertical="center" wrapText="1"/>
    </xf>
    <xf numFmtId="0" fontId="4" fillId="3" borderId="15" xfId="2" applyNumberFormat="1" applyFont="1" applyFill="1" applyBorder="1" applyAlignment="1">
      <alignment horizontal="center" vertical="center" wrapText="1"/>
    </xf>
    <xf numFmtId="164" fontId="4" fillId="3" borderId="19" xfId="2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164" fontId="5" fillId="0" borderId="3" xfId="2" applyFont="1" applyFill="1" applyBorder="1" applyAlignment="1">
      <alignment horizontal="center" vertical="center"/>
    </xf>
    <xf numFmtId="0" fontId="4" fillId="3" borderId="19" xfId="2" applyNumberFormat="1" applyFont="1" applyFill="1" applyBorder="1" applyAlignment="1">
      <alignment horizontal="center" vertical="center" wrapText="1"/>
    </xf>
    <xf numFmtId="10" fontId="6" fillId="0" borderId="2" xfId="3" applyNumberFormat="1" applyFont="1" applyBorder="1" applyAlignment="1">
      <alignment horizontal="center" vertical="center"/>
    </xf>
    <xf numFmtId="164" fontId="6" fillId="3" borderId="13" xfId="2" applyFont="1" applyFill="1" applyBorder="1" applyAlignment="1">
      <alignment horizontal="center" vertical="center"/>
    </xf>
    <xf numFmtId="164" fontId="6" fillId="3" borderId="16" xfId="2" applyFont="1" applyFill="1" applyBorder="1" applyAlignment="1">
      <alignment horizontal="center" vertical="center"/>
    </xf>
    <xf numFmtId="164" fontId="5" fillId="0" borderId="31" xfId="2" applyFont="1" applyBorder="1" applyAlignment="1">
      <alignment horizontal="center" vertical="center"/>
    </xf>
    <xf numFmtId="10" fontId="6" fillId="0" borderId="32" xfId="3" applyNumberFormat="1" applyFont="1" applyBorder="1" applyAlignment="1">
      <alignment horizontal="center" vertical="center"/>
    </xf>
    <xf numFmtId="164" fontId="5" fillId="0" borderId="32" xfId="2" applyFont="1" applyBorder="1" applyAlignment="1">
      <alignment horizontal="center" vertical="center"/>
    </xf>
    <xf numFmtId="10" fontId="6" fillId="0" borderId="33" xfId="3" applyNumberFormat="1" applyFont="1" applyBorder="1" applyAlignment="1">
      <alignment horizontal="center" vertical="center"/>
    </xf>
    <xf numFmtId="164" fontId="6" fillId="3" borderId="34" xfId="2" applyFont="1" applyFill="1" applyBorder="1" applyAlignment="1">
      <alignment horizontal="center" vertical="center"/>
    </xf>
    <xf numFmtId="164" fontId="6" fillId="3" borderId="35" xfId="2" applyFont="1" applyFill="1" applyBorder="1" applyAlignment="1">
      <alignment horizontal="center" vertical="center"/>
    </xf>
    <xf numFmtId="10" fontId="6" fillId="3" borderId="36" xfId="5" applyNumberFormat="1" applyFont="1" applyFill="1" applyBorder="1" applyAlignment="1">
      <alignment horizontal="center" vertical="center"/>
    </xf>
    <xf numFmtId="164" fontId="6" fillId="3" borderId="4" xfId="2" applyFont="1" applyFill="1" applyBorder="1" applyAlignment="1">
      <alignment horizontal="center" vertical="center"/>
    </xf>
    <xf numFmtId="10" fontId="6" fillId="3" borderId="11" xfId="5" applyNumberFormat="1" applyFont="1" applyFill="1" applyBorder="1" applyAlignment="1">
      <alignment horizontal="center" vertical="center"/>
    </xf>
    <xf numFmtId="0" fontId="4" fillId="0" borderId="0" xfId="1" applyFont="1" applyAlignment="1"/>
    <xf numFmtId="164" fontId="7" fillId="2" borderId="17" xfId="2" applyFont="1" applyFill="1" applyBorder="1" applyAlignment="1">
      <alignment horizontal="center" vertical="center" wrapText="1"/>
    </xf>
    <xf numFmtId="164" fontId="7" fillId="2" borderId="18" xfId="2" applyFont="1" applyFill="1" applyBorder="1" applyAlignment="1">
      <alignment horizontal="center" vertical="center" wrapText="1"/>
    </xf>
    <xf numFmtId="0" fontId="7" fillId="2" borderId="24" xfId="6" applyFont="1" applyFill="1" applyBorder="1" applyAlignment="1">
      <alignment horizontal="center"/>
    </xf>
    <xf numFmtId="0" fontId="7" fillId="2" borderId="25" xfId="6" applyFont="1" applyFill="1" applyBorder="1" applyAlignment="1">
      <alignment horizontal="center"/>
    </xf>
    <xf numFmtId="0" fontId="7" fillId="2" borderId="26" xfId="6" applyFont="1" applyFill="1" applyBorder="1" applyAlignment="1">
      <alignment horizontal="center"/>
    </xf>
    <xf numFmtId="164" fontId="7" fillId="2" borderId="20" xfId="2" applyFont="1" applyFill="1" applyBorder="1" applyAlignment="1">
      <alignment horizontal="center" vertical="center" wrapText="1"/>
    </xf>
    <xf numFmtId="164" fontId="7" fillId="2" borderId="21" xfId="2" applyFont="1" applyFill="1" applyBorder="1" applyAlignment="1">
      <alignment horizontal="center" vertical="center" wrapText="1"/>
    </xf>
    <xf numFmtId="0" fontId="7" fillId="2" borderId="22" xfId="6" applyFont="1" applyFill="1" applyBorder="1" applyAlignment="1">
      <alignment horizontal="center"/>
    </xf>
    <xf numFmtId="0" fontId="7" fillId="2" borderId="23" xfId="6" applyFont="1" applyFill="1" applyBorder="1" applyAlignment="1">
      <alignment horizontal="center"/>
    </xf>
    <xf numFmtId="0" fontId="4" fillId="0" borderId="0" xfId="6" applyFont="1" applyAlignment="1">
      <alignment horizontal="center"/>
    </xf>
    <xf numFmtId="164" fontId="7" fillId="2" borderId="5" xfId="2" applyFont="1" applyFill="1" applyBorder="1" applyAlignment="1">
      <alignment horizontal="center" vertical="center" wrapText="1"/>
    </xf>
    <xf numFmtId="164" fontId="7" fillId="2" borderId="8" xfId="2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/>
    </xf>
    <xf numFmtId="164" fontId="7" fillId="2" borderId="7" xfId="2" applyFont="1" applyFill="1" applyBorder="1" applyAlignment="1">
      <alignment horizontal="center" vertical="center" wrapText="1"/>
    </xf>
    <xf numFmtId="164" fontId="7" fillId="2" borderId="10" xfId="2" applyFont="1" applyFill="1" applyBorder="1" applyAlignment="1">
      <alignment horizontal="center" vertical="center" wrapText="1"/>
    </xf>
    <xf numFmtId="164" fontId="7" fillId="2" borderId="9" xfId="2" applyFont="1" applyFill="1" applyBorder="1" applyAlignment="1">
      <alignment horizontal="center"/>
    </xf>
    <xf numFmtId="49" fontId="7" fillId="2" borderId="9" xfId="6" applyNumberFormat="1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164" fontId="7" fillId="2" borderId="27" xfId="2" applyFont="1" applyFill="1" applyBorder="1" applyAlignment="1">
      <alignment horizontal="center"/>
    </xf>
    <xf numFmtId="49" fontId="7" fillId="2" borderId="27" xfId="6" applyNumberFormat="1" applyFont="1" applyFill="1" applyBorder="1" applyAlignment="1">
      <alignment horizontal="center"/>
    </xf>
    <xf numFmtId="0" fontId="7" fillId="2" borderId="27" xfId="6" applyFont="1" applyFill="1" applyBorder="1" applyAlignment="1">
      <alignment horizontal="center"/>
    </xf>
    <xf numFmtId="0" fontId="7" fillId="2" borderId="28" xfId="6" applyFont="1" applyFill="1" applyBorder="1" applyAlignment="1">
      <alignment horizontal="center"/>
    </xf>
    <xf numFmtId="0" fontId="7" fillId="2" borderId="29" xfId="6" applyFont="1" applyFill="1" applyBorder="1" applyAlignment="1">
      <alignment horizontal="center"/>
    </xf>
    <xf numFmtId="164" fontId="7" fillId="2" borderId="30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7">
    <cellStyle name="Millares" xfId="4" builtinId="3"/>
    <cellStyle name="Millares 2" xfId="2"/>
    <cellStyle name="Normal" xfId="0" builtinId="0"/>
    <cellStyle name="Normal 2" xfId="1"/>
    <cellStyle name="Normal 2 2" xfId="6"/>
    <cellStyle name="Porcentaje" xfId="5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osici&#243;n%20de%20Cartera%20-%20Mensual_a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8"/>
      <sheetName val="Diciembre 2017"/>
      <sheetName val="Noviembre 2017"/>
      <sheetName val="Octubre 2017"/>
      <sheetName val="Septiembre 2017"/>
      <sheetName val="Agosto 2017"/>
      <sheetName val="Julio 2017"/>
      <sheetName val="Junio 2017"/>
      <sheetName val="Mayo 2017"/>
      <sheetName val="Abril 2017"/>
      <sheetName val="Marzo 2017"/>
      <sheetName val="Febrero 2017"/>
      <sheetName val="Enero 17"/>
    </sheetNames>
    <sheetDataSet>
      <sheetData sheetId="0"/>
      <sheetData sheetId="1">
        <row r="90">
          <cell r="AY90">
            <v>471401609509.95001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showGridLines="0" tabSelected="1" topLeftCell="B1" zoomScale="90" zoomScaleNormal="90" workbookViewId="0">
      <selection activeCell="I8" sqref="I8"/>
    </sheetView>
  </sheetViews>
  <sheetFormatPr baseColWidth="10" defaultRowHeight="15.75" x14ac:dyDescent="0.25"/>
  <cols>
    <col min="1" max="1" width="11.42578125" style="8"/>
    <col min="2" max="2" width="22.140625" style="8" customWidth="1"/>
    <col min="3" max="3" width="20.42578125" style="8" customWidth="1"/>
    <col min="4" max="4" width="8.85546875" style="8" customWidth="1"/>
    <col min="5" max="5" width="20.42578125" style="8" customWidth="1"/>
    <col min="6" max="6" width="8.85546875" style="8" customWidth="1"/>
    <col min="7" max="7" width="20.42578125" style="8" customWidth="1"/>
    <col min="8" max="8" width="8.85546875" style="8" customWidth="1"/>
    <col min="9" max="9" width="21.85546875" style="8" bestFit="1" customWidth="1"/>
    <col min="10" max="10" width="8.85546875" style="8" customWidth="1"/>
    <col min="11" max="11" width="21.5703125" style="8" customWidth="1"/>
    <col min="12" max="12" width="12" style="8" customWidth="1"/>
    <col min="13" max="13" width="16.28515625" style="8" customWidth="1"/>
    <col min="14" max="17" width="20.28515625" style="8" customWidth="1"/>
    <col min="18" max="18" width="20.85546875" style="8" bestFit="1" customWidth="1"/>
    <col min="19" max="19" width="19.140625" style="8" bestFit="1" customWidth="1"/>
    <col min="20" max="20" width="21.28515625" style="8" bestFit="1" customWidth="1"/>
    <col min="21" max="21" width="21.85546875" style="8" bestFit="1" customWidth="1"/>
    <col min="22" max="16384" width="11.42578125" style="8"/>
  </cols>
  <sheetData>
    <row r="2" spans="2:18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15"/>
      <c r="M2" s="15"/>
      <c r="N2" s="15"/>
      <c r="O2" s="15"/>
      <c r="P2" s="15"/>
      <c r="Q2" s="15"/>
    </row>
    <row r="3" spans="2:18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15"/>
      <c r="M3" s="15"/>
      <c r="N3" s="15"/>
      <c r="O3" s="15"/>
      <c r="P3" s="15"/>
      <c r="Q3" s="15"/>
    </row>
    <row r="4" spans="2:18" x14ac:dyDescent="0.25">
      <c r="B4" s="49" t="s">
        <v>26</v>
      </c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  <c r="O4" s="15"/>
      <c r="P4" s="15"/>
      <c r="Q4" s="15"/>
    </row>
    <row r="5" spans="2:18" ht="16.5" thickBot="1" x14ac:dyDescent="0.3">
      <c r="C5" s="9"/>
      <c r="D5" s="9"/>
      <c r="E5" s="9"/>
      <c r="F5" s="9"/>
      <c r="G5" s="9"/>
      <c r="H5" s="9"/>
      <c r="N5" s="9"/>
      <c r="O5" s="9"/>
      <c r="P5" s="9"/>
    </row>
    <row r="6" spans="2:18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8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</row>
    <row r="8" spans="2:18" ht="27" customHeight="1" x14ac:dyDescent="0.25">
      <c r="B8" s="20" t="s">
        <v>5</v>
      </c>
      <c r="C8" s="25">
        <v>80013666100.600632</v>
      </c>
      <c r="D8" s="6">
        <f>+C8/$K$8</f>
        <v>0.19525630533683139</v>
      </c>
      <c r="E8" s="25">
        <v>42087368597.187988</v>
      </c>
      <c r="F8" s="6">
        <f>+E8/$K$8</f>
        <v>0.10270525641587391</v>
      </c>
      <c r="G8" s="18">
        <v>68381945357.120911</v>
      </c>
      <c r="H8" s="6">
        <f>+G8/$K$8</f>
        <v>0.16687156898159289</v>
      </c>
      <c r="I8" s="18">
        <v>219304893184.68301</v>
      </c>
      <c r="J8" s="6">
        <f>+I8/$K$8</f>
        <v>0.53516686926570189</v>
      </c>
      <c r="K8" s="28">
        <f>+C8+E8+G8+I8</f>
        <v>409787873239.59253</v>
      </c>
      <c r="L8" s="7"/>
      <c r="R8" s="10"/>
    </row>
    <row r="9" spans="2:18" ht="33.75" customHeight="1" x14ac:dyDescent="0.25">
      <c r="B9" s="21" t="s">
        <v>6</v>
      </c>
      <c r="C9" s="19">
        <v>10625311521.773699</v>
      </c>
      <c r="D9" s="6">
        <f>+C9/$K$9</f>
        <v>0.31889356802866786</v>
      </c>
      <c r="E9" s="25">
        <v>8046284306.0118999</v>
      </c>
      <c r="F9" s="6">
        <f>+E9/$K$9</f>
        <v>0.24149017244897469</v>
      </c>
      <c r="G9" s="18">
        <v>4016531915.7225003</v>
      </c>
      <c r="H9" s="6">
        <f>+G9/$K$9</f>
        <v>0.12054669560332619</v>
      </c>
      <c r="I9" s="18">
        <v>10631175582.2288</v>
      </c>
      <c r="J9" s="6">
        <f>+I9/$K$9</f>
        <v>0.31906956391903124</v>
      </c>
      <c r="K9" s="29">
        <f t="shared" ref="K9:K10" si="0">+C9+E9+G9+I9</f>
        <v>33319303325.7369</v>
      </c>
      <c r="L9" s="7"/>
      <c r="R9" s="10"/>
    </row>
    <row r="10" spans="2:18" ht="37.5" customHeight="1" thickBot="1" x14ac:dyDescent="0.3">
      <c r="B10" s="26" t="s">
        <v>7</v>
      </c>
      <c r="C10" s="30">
        <v>3096418942.6303997</v>
      </c>
      <c r="D10" s="6">
        <f>+C10/$K$10</f>
        <v>0.10943562462235699</v>
      </c>
      <c r="E10" s="25">
        <v>2279902430.4879003</v>
      </c>
      <c r="F10" s="6">
        <f>+E10/$K$10</f>
        <v>8.0577774255095297E-2</v>
      </c>
      <c r="G10" s="32">
        <v>5920268006.6699991</v>
      </c>
      <c r="H10" s="6">
        <f>+G10/$K$10</f>
        <v>0.20923790974205461</v>
      </c>
      <c r="I10" s="18">
        <v>16997843564.836399</v>
      </c>
      <c r="J10" s="6">
        <f>+I10/$K$10</f>
        <v>0.60074869138049303</v>
      </c>
      <c r="K10" s="34">
        <f t="shared" si="0"/>
        <v>28294432944.624699</v>
      </c>
      <c r="L10" s="7"/>
    </row>
    <row r="11" spans="2:18" ht="16.5" thickBot="1" x14ac:dyDescent="0.3">
      <c r="B11" s="13" t="s">
        <v>10</v>
      </c>
      <c r="C11" s="16">
        <f>SUM(C8:C10)</f>
        <v>93735396565.00473</v>
      </c>
      <c r="D11" s="17">
        <f>+C11/K11</f>
        <v>0.19884403165794753</v>
      </c>
      <c r="E11" s="16">
        <f t="shared" ref="E11:G11" si="1">SUM(E8:E10)</f>
        <v>52413555333.68779</v>
      </c>
      <c r="F11" s="17">
        <f>+E11/K11</f>
        <v>0.1111866278695449</v>
      </c>
      <c r="G11" s="16">
        <f t="shared" si="1"/>
        <v>78318745279.513412</v>
      </c>
      <c r="H11" s="17">
        <f>+G11/K11</f>
        <v>0.16614017368529929</v>
      </c>
      <c r="I11" s="14">
        <f>SUM(I8:I10)</f>
        <v>246933912331.7482</v>
      </c>
      <c r="J11" s="38">
        <f>+I11/K11</f>
        <v>0.52382916678720837</v>
      </c>
      <c r="K11" s="37">
        <f>+C11+E11+G11+I11</f>
        <v>471401609509.9541</v>
      </c>
      <c r="L11" s="7"/>
    </row>
    <row r="12" spans="2:18" s="11" customFormat="1" x14ac:dyDescent="0.25">
      <c r="B12" s="4"/>
      <c r="C12" s="5"/>
      <c r="D12" s="5"/>
      <c r="E12" s="5"/>
      <c r="F12" s="5"/>
      <c r="G12" s="5"/>
      <c r="H12" s="5"/>
      <c r="I12" s="5"/>
      <c r="J12" s="5"/>
      <c r="K12" s="5">
        <f>+K11-'[1]Diciembre 2017'!$AY$90</f>
        <v>4.08935546875E-3</v>
      </c>
    </row>
    <row r="13" spans="2:18" ht="16.5" thickBot="1" x14ac:dyDescent="0.3">
      <c r="B13" s="12"/>
      <c r="C13" s="3"/>
      <c r="D13" s="3"/>
      <c r="E13" s="3"/>
      <c r="F13" s="3"/>
      <c r="G13" s="3"/>
      <c r="H13" s="3"/>
      <c r="K13" s="7"/>
    </row>
    <row r="14" spans="2:18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</row>
    <row r="15" spans="2:18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</row>
    <row r="16" spans="2:18" ht="26.25" customHeight="1" x14ac:dyDescent="0.25">
      <c r="B16" s="20" t="s">
        <v>5</v>
      </c>
      <c r="C16" s="19">
        <f>+C8+E8</f>
        <v>122101034697.78862</v>
      </c>
      <c r="D16" s="6">
        <f>+D8+F8</f>
        <v>0.29796156175270527</v>
      </c>
      <c r="E16" s="18">
        <f>+G8</f>
        <v>68381945357.120911</v>
      </c>
      <c r="F16" s="6">
        <f>+H8</f>
        <v>0.16687156898159289</v>
      </c>
      <c r="G16" s="18">
        <f>+I8</f>
        <v>219304893184.68301</v>
      </c>
      <c r="H16" s="27">
        <f>+J8</f>
        <v>0.53516686926570189</v>
      </c>
      <c r="I16" s="28">
        <f>+SUM(B16:G16)</f>
        <v>409787873240.05737</v>
      </c>
    </row>
    <row r="17" spans="2:9" ht="34.5" customHeight="1" x14ac:dyDescent="0.25">
      <c r="B17" s="21" t="s">
        <v>6</v>
      </c>
      <c r="C17" s="19">
        <f t="shared" ref="C17:D19" si="2">+C9+E9</f>
        <v>18671595827.785599</v>
      </c>
      <c r="D17" s="6">
        <f t="shared" si="2"/>
        <v>0.56038374047764261</v>
      </c>
      <c r="E17" s="18">
        <f t="shared" ref="E17:F18" si="3">+G9</f>
        <v>4016531915.7225003</v>
      </c>
      <c r="F17" s="6">
        <f t="shared" si="3"/>
        <v>0.12054669560332619</v>
      </c>
      <c r="G17" s="18">
        <f>+I9</f>
        <v>10631175582.2288</v>
      </c>
      <c r="H17" s="27">
        <f t="shared" ref="H17:H19" si="4">+J9</f>
        <v>0.31906956391903124</v>
      </c>
      <c r="I17" s="29">
        <f>+SUM(B17:G17)</f>
        <v>33319303326.417831</v>
      </c>
    </row>
    <row r="18" spans="2:9" ht="37.5" customHeight="1" thickBot="1" x14ac:dyDescent="0.3">
      <c r="B18" s="22" t="s">
        <v>7</v>
      </c>
      <c r="C18" s="30">
        <f t="shared" si="2"/>
        <v>5376321373.1182995</v>
      </c>
      <c r="D18" s="31">
        <f t="shared" si="2"/>
        <v>0.19001339887745228</v>
      </c>
      <c r="E18" s="32">
        <f t="shared" si="3"/>
        <v>5920268006.6699991</v>
      </c>
      <c r="F18" s="31">
        <f t="shared" si="3"/>
        <v>0.20923790974205461</v>
      </c>
      <c r="G18" s="32">
        <f>+I10</f>
        <v>16997843564.836399</v>
      </c>
      <c r="H18" s="33">
        <f t="shared" si="4"/>
        <v>0.60074869138049303</v>
      </c>
      <c r="I18" s="34">
        <f>+SUM(B18:G18)</f>
        <v>28294432945.023949</v>
      </c>
    </row>
    <row r="19" spans="2:9" ht="19.5" customHeight="1" thickBot="1" x14ac:dyDescent="0.3">
      <c r="B19" s="23" t="s">
        <v>10</v>
      </c>
      <c r="C19" s="14">
        <f>SUM(C16:C18)</f>
        <v>146148951898.6925</v>
      </c>
      <c r="D19" s="17">
        <f t="shared" si="2"/>
        <v>0.31003065952749242</v>
      </c>
      <c r="E19" s="35">
        <f t="shared" ref="E19:G19" si="5">SUM(E16:E18)</f>
        <v>78318745279.513412</v>
      </c>
      <c r="F19" s="17">
        <f>+H11</f>
        <v>0.16614017368529929</v>
      </c>
      <c r="G19" s="35">
        <f t="shared" si="5"/>
        <v>246933912331.7482</v>
      </c>
      <c r="H19" s="36">
        <f t="shared" si="4"/>
        <v>0.52382916678720837</v>
      </c>
      <c r="I19" s="37">
        <f>+C19+E19+G19</f>
        <v>471401609509.9541</v>
      </c>
    </row>
    <row r="21" spans="2:9" x14ac:dyDescent="0.25">
      <c r="I21" s="7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showGridLines="0" topLeftCell="B1" zoomScale="90" zoomScaleNormal="90" workbookViewId="0">
      <selection activeCell="M22" sqref="M22"/>
    </sheetView>
  </sheetViews>
  <sheetFormatPr baseColWidth="10" defaultRowHeight="15.75" x14ac:dyDescent="0.25"/>
  <cols>
    <col min="1" max="1" width="11.42578125" style="8"/>
    <col min="2" max="2" width="22.140625" style="8" customWidth="1"/>
    <col min="3" max="3" width="20.42578125" style="8" customWidth="1"/>
    <col min="4" max="4" width="8.85546875" style="8" customWidth="1"/>
    <col min="5" max="5" width="20.42578125" style="8" customWidth="1"/>
    <col min="6" max="6" width="8.85546875" style="8" customWidth="1"/>
    <col min="7" max="7" width="20.42578125" style="8" customWidth="1"/>
    <col min="8" max="8" width="8.85546875" style="8" customWidth="1"/>
    <col min="9" max="9" width="21.85546875" style="8" bestFit="1" customWidth="1"/>
    <col min="10" max="10" width="8.85546875" style="8" customWidth="1"/>
    <col min="11" max="11" width="21.5703125" style="8" customWidth="1"/>
    <col min="12" max="12" width="12" style="8" customWidth="1"/>
    <col min="13" max="13" width="16.28515625" style="8" customWidth="1"/>
    <col min="14" max="17" width="20.28515625" style="8" customWidth="1"/>
    <col min="18" max="18" width="20.85546875" style="8" bestFit="1" customWidth="1"/>
    <col min="19" max="19" width="19.140625" style="8" bestFit="1" customWidth="1"/>
    <col min="20" max="20" width="21.28515625" style="8" bestFit="1" customWidth="1"/>
    <col min="21" max="21" width="21.85546875" style="8" bestFit="1" customWidth="1"/>
    <col min="22" max="16384" width="11.42578125" style="8"/>
  </cols>
  <sheetData>
    <row r="2" spans="2:18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15"/>
      <c r="M2" s="15"/>
      <c r="N2" s="15"/>
      <c r="O2" s="15"/>
      <c r="P2" s="15"/>
      <c r="Q2" s="15"/>
    </row>
    <row r="3" spans="2:18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15"/>
      <c r="M3" s="15"/>
      <c r="N3" s="15"/>
      <c r="O3" s="15"/>
      <c r="P3" s="15"/>
      <c r="Q3" s="15"/>
    </row>
    <row r="4" spans="2:18" x14ac:dyDescent="0.2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  <c r="O4" s="15"/>
      <c r="P4" s="15"/>
      <c r="Q4" s="15"/>
    </row>
    <row r="5" spans="2:18" ht="16.5" thickBot="1" x14ac:dyDescent="0.3">
      <c r="C5" s="9"/>
      <c r="D5" s="9"/>
      <c r="E5" s="9"/>
      <c r="F5" s="9"/>
      <c r="G5" s="9"/>
      <c r="H5" s="9"/>
      <c r="N5" s="9"/>
      <c r="O5" s="9"/>
      <c r="P5" s="9"/>
    </row>
    <row r="6" spans="2:18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8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</row>
    <row r="8" spans="2:18" ht="27" customHeight="1" x14ac:dyDescent="0.25">
      <c r="B8" s="20" t="s">
        <v>5</v>
      </c>
      <c r="C8" s="25">
        <v>83026478409.546356</v>
      </c>
      <c r="D8" s="6">
        <f>+C8/$K$8</f>
        <v>0.20663561913627343</v>
      </c>
      <c r="E8" s="25">
        <v>41074974314.268791</v>
      </c>
      <c r="F8" s="6">
        <f>+E8/$K$8</f>
        <v>0.10222705949984702</v>
      </c>
      <c r="G8" s="18">
        <v>66686418964.478729</v>
      </c>
      <c r="H8" s="6">
        <f>+G8/$K$8</f>
        <v>0.16596861308189115</v>
      </c>
      <c r="I8" s="18">
        <v>211013515490.70697</v>
      </c>
      <c r="J8" s="6">
        <f>+I8/$K$8</f>
        <v>0.52516870828198836</v>
      </c>
      <c r="K8" s="28">
        <f>+C8+E8+G8+I8</f>
        <v>401801387179.00085</v>
      </c>
      <c r="L8" s="7"/>
      <c r="R8" s="10"/>
    </row>
    <row r="9" spans="2:18" ht="33.75" customHeight="1" x14ac:dyDescent="0.25">
      <c r="B9" s="21" t="s">
        <v>6</v>
      </c>
      <c r="C9" s="19">
        <v>10638356613.972498</v>
      </c>
      <c r="D9" s="6">
        <f>+C9/$K$9</f>
        <v>0.32187511459788437</v>
      </c>
      <c r="E9" s="25">
        <v>7987666476.5294971</v>
      </c>
      <c r="F9" s="6">
        <f>+E9/$K$9</f>
        <v>0.24167558541192344</v>
      </c>
      <c r="G9" s="18">
        <v>3908174771.3724985</v>
      </c>
      <c r="H9" s="6">
        <f>+G9/$K$9</f>
        <v>0.1182461021048956</v>
      </c>
      <c r="I9" s="18">
        <v>10516995385.117899</v>
      </c>
      <c r="J9" s="6">
        <f>+I9/$K$9</f>
        <v>0.31820319788529661</v>
      </c>
      <c r="K9" s="29">
        <f t="shared" ref="K9:K10" si="0">+C9+E9+G9+I9</f>
        <v>33051193246.992393</v>
      </c>
      <c r="L9" s="7"/>
      <c r="R9" s="10"/>
    </row>
    <row r="10" spans="2:18" ht="37.5" customHeight="1" thickBot="1" x14ac:dyDescent="0.3">
      <c r="B10" s="26" t="s">
        <v>7</v>
      </c>
      <c r="C10" s="30">
        <v>3157764647.9240994</v>
      </c>
      <c r="D10" s="6">
        <f>+C10/$K$10</f>
        <v>0.11399859221220829</v>
      </c>
      <c r="E10" s="25">
        <v>2264913112.1083994</v>
      </c>
      <c r="F10" s="6">
        <f>+E10/$K$10</f>
        <v>8.1765721974583039E-2</v>
      </c>
      <c r="G10" s="32">
        <v>5558906887.3917999</v>
      </c>
      <c r="H10" s="6">
        <f>+G10/$K$10</f>
        <v>0.20068232755028481</v>
      </c>
      <c r="I10" s="18">
        <v>16718447314.776802</v>
      </c>
      <c r="J10" s="6">
        <f>+I10/$K$10</f>
        <v>0.60355335826292378</v>
      </c>
      <c r="K10" s="34">
        <f t="shared" si="0"/>
        <v>27700031962.201103</v>
      </c>
      <c r="L10" s="7"/>
    </row>
    <row r="11" spans="2:18" ht="16.5" thickBot="1" x14ac:dyDescent="0.3">
      <c r="B11" s="13" t="s">
        <v>10</v>
      </c>
      <c r="C11" s="16">
        <f>SUM(C8:C10)</f>
        <v>96822599671.442963</v>
      </c>
      <c r="D11" s="17">
        <f>+C11/K11</f>
        <v>0.20932234967075533</v>
      </c>
      <c r="E11" s="16">
        <f t="shared" ref="E11:G11" si="1">SUM(E8:E10)</f>
        <v>51327553902.906685</v>
      </c>
      <c r="F11" s="17">
        <f>+E11/K11</f>
        <v>0.11096587183433819</v>
      </c>
      <c r="G11" s="16">
        <f t="shared" si="1"/>
        <v>76153500623.243027</v>
      </c>
      <c r="H11" s="17">
        <f>+G11/K11</f>
        <v>0.16463748897678193</v>
      </c>
      <c r="I11" s="14">
        <f>SUM(I8:I10)</f>
        <v>238248958190.60165</v>
      </c>
      <c r="J11" s="38">
        <f>+I11/K11</f>
        <v>0.51507428951812451</v>
      </c>
      <c r="K11" s="37">
        <f>+C11+E11+G11+I11</f>
        <v>462552612388.19434</v>
      </c>
      <c r="L11" s="7"/>
    </row>
    <row r="12" spans="2:18" s="11" customForma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8" ht="16.5" thickBot="1" x14ac:dyDescent="0.3">
      <c r="B13" s="12"/>
      <c r="C13" s="3"/>
      <c r="D13" s="3"/>
      <c r="E13" s="3"/>
      <c r="F13" s="3"/>
      <c r="G13" s="3"/>
      <c r="H13" s="3"/>
      <c r="K13" s="7"/>
    </row>
    <row r="14" spans="2:18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</row>
    <row r="15" spans="2:18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</row>
    <row r="16" spans="2:18" ht="26.25" customHeight="1" x14ac:dyDescent="0.25">
      <c r="B16" s="20" t="s">
        <v>5</v>
      </c>
      <c r="C16" s="19">
        <f>+C8+E8</f>
        <v>124101452723.81516</v>
      </c>
      <c r="D16" s="6">
        <f>+D8+F8</f>
        <v>0.30886267863612044</v>
      </c>
      <c r="E16" s="18">
        <f>+G8</f>
        <v>66686418964.478729</v>
      </c>
      <c r="F16" s="6">
        <f>+H8</f>
        <v>0.16596861308189115</v>
      </c>
      <c r="G16" s="18">
        <f>+I8</f>
        <v>211013515490.70697</v>
      </c>
      <c r="H16" s="27">
        <f>+J8</f>
        <v>0.52516870828198836</v>
      </c>
      <c r="I16" s="28">
        <f>+SUM(B16:G16)</f>
        <v>401801387179.47571</v>
      </c>
    </row>
    <row r="17" spans="2:9" ht="34.5" customHeight="1" x14ac:dyDescent="0.25">
      <c r="B17" s="21" t="s">
        <v>6</v>
      </c>
      <c r="C17" s="19">
        <f t="shared" ref="C17:D19" si="2">+C9+E9</f>
        <v>18626023090.501995</v>
      </c>
      <c r="D17" s="6">
        <f t="shared" si="2"/>
        <v>0.56355070000980778</v>
      </c>
      <c r="E17" s="18">
        <f t="shared" ref="E17:F18" si="3">+G9</f>
        <v>3908174771.3724985</v>
      </c>
      <c r="F17" s="6">
        <f t="shared" si="3"/>
        <v>0.1182461021048956</v>
      </c>
      <c r="G17" s="18">
        <f>+I9</f>
        <v>10516995385.117899</v>
      </c>
      <c r="H17" s="27">
        <f t="shared" ref="H17:H19" si="4">+J9</f>
        <v>0.31820319788529661</v>
      </c>
      <c r="I17" s="29">
        <f>+SUM(B17:G17)</f>
        <v>33051193247.674187</v>
      </c>
    </row>
    <row r="18" spans="2:9" ht="37.5" customHeight="1" thickBot="1" x14ac:dyDescent="0.3">
      <c r="B18" s="22" t="s">
        <v>7</v>
      </c>
      <c r="C18" s="30">
        <f t="shared" si="2"/>
        <v>5422677760.0324993</v>
      </c>
      <c r="D18" s="31">
        <f t="shared" si="2"/>
        <v>0.19576431418679133</v>
      </c>
      <c r="E18" s="32">
        <f t="shared" si="3"/>
        <v>5558906887.3917999</v>
      </c>
      <c r="F18" s="31">
        <f t="shared" si="3"/>
        <v>0.20068232755028481</v>
      </c>
      <c r="G18" s="32">
        <f>+I10</f>
        <v>16718447314.776802</v>
      </c>
      <c r="H18" s="33">
        <f t="shared" si="4"/>
        <v>0.60355335826292378</v>
      </c>
      <c r="I18" s="34">
        <f>+SUM(B18:G18)</f>
        <v>27700031962.597549</v>
      </c>
    </row>
    <row r="19" spans="2:9" ht="19.5" customHeight="1" thickBot="1" x14ac:dyDescent="0.3">
      <c r="B19" s="23" t="s">
        <v>10</v>
      </c>
      <c r="C19" s="14">
        <f>SUM(C16:C18)</f>
        <v>148150153574.34964</v>
      </c>
      <c r="D19" s="17">
        <f t="shared" si="2"/>
        <v>0.32028822150509351</v>
      </c>
      <c r="E19" s="35">
        <f t="shared" ref="E19:G19" si="5">SUM(E16:E18)</f>
        <v>76153500623.243027</v>
      </c>
      <c r="F19" s="17">
        <f>+H11</f>
        <v>0.16463748897678193</v>
      </c>
      <c r="G19" s="35">
        <f t="shared" si="5"/>
        <v>238248958190.60165</v>
      </c>
      <c r="H19" s="36">
        <f t="shared" si="4"/>
        <v>0.51507428951812451</v>
      </c>
      <c r="I19" s="37">
        <f>+C19+E19+G19</f>
        <v>462552612388.19434</v>
      </c>
    </row>
    <row r="21" spans="2:9" x14ac:dyDescent="0.25">
      <c r="I21" s="7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showGridLines="0" topLeftCell="B1" zoomScale="90" zoomScaleNormal="90" workbookViewId="0">
      <selection activeCell="L25" sqref="L25"/>
    </sheetView>
  </sheetViews>
  <sheetFormatPr baseColWidth="10" defaultRowHeight="15.75" x14ac:dyDescent="0.25"/>
  <cols>
    <col min="1" max="1" width="11.42578125" style="8"/>
    <col min="2" max="2" width="22.140625" style="8" customWidth="1"/>
    <col min="3" max="3" width="20.42578125" style="8" customWidth="1"/>
    <col min="4" max="4" width="8.85546875" style="8" customWidth="1"/>
    <col min="5" max="5" width="20.42578125" style="8" customWidth="1"/>
    <col min="6" max="6" width="8.85546875" style="8" customWidth="1"/>
    <col min="7" max="7" width="20.42578125" style="8" customWidth="1"/>
    <col min="8" max="8" width="8.85546875" style="8" customWidth="1"/>
    <col min="9" max="9" width="20.42578125" style="8" customWidth="1"/>
    <col min="10" max="10" width="8.85546875" style="8" customWidth="1"/>
    <col min="11" max="11" width="21.5703125" style="8" customWidth="1"/>
    <col min="12" max="12" width="12" style="8" customWidth="1"/>
    <col min="13" max="13" width="16.28515625" style="8" customWidth="1"/>
    <col min="14" max="17" width="20.28515625" style="8" customWidth="1"/>
    <col min="18" max="18" width="20.85546875" style="8" bestFit="1" customWidth="1"/>
    <col min="19" max="19" width="19.140625" style="8" bestFit="1" customWidth="1"/>
    <col min="20" max="20" width="21.28515625" style="8" bestFit="1" customWidth="1"/>
    <col min="21" max="21" width="21.85546875" style="8" bestFit="1" customWidth="1"/>
    <col min="22" max="16384" width="11.42578125" style="8"/>
  </cols>
  <sheetData>
    <row r="2" spans="2:18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15"/>
      <c r="M2" s="15"/>
      <c r="N2" s="15"/>
      <c r="O2" s="15"/>
      <c r="P2" s="15"/>
      <c r="Q2" s="15"/>
    </row>
    <row r="3" spans="2:18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15"/>
      <c r="M3" s="15"/>
      <c r="N3" s="15"/>
      <c r="O3" s="15"/>
      <c r="P3" s="15"/>
      <c r="Q3" s="15"/>
    </row>
    <row r="4" spans="2:18" x14ac:dyDescent="0.25">
      <c r="B4" s="49" t="s">
        <v>23</v>
      </c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  <c r="O4" s="15"/>
      <c r="P4" s="15"/>
      <c r="Q4" s="15"/>
    </row>
    <row r="5" spans="2:18" ht="16.5" thickBot="1" x14ac:dyDescent="0.3">
      <c r="C5" s="9"/>
      <c r="D5" s="9"/>
      <c r="E5" s="9"/>
      <c r="F5" s="9"/>
      <c r="G5" s="9"/>
      <c r="H5" s="9"/>
      <c r="N5" s="9"/>
      <c r="O5" s="9"/>
      <c r="P5" s="9"/>
    </row>
    <row r="6" spans="2:18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8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</row>
    <row r="8" spans="2:18" ht="27" customHeight="1" x14ac:dyDescent="0.25">
      <c r="B8" s="20" t="s">
        <v>5</v>
      </c>
      <c r="C8" s="25">
        <v>82529591160.801315</v>
      </c>
      <c r="D8" s="6">
        <f>+C8/$K$8</f>
        <v>0.20895371389589698</v>
      </c>
      <c r="E8" s="18">
        <v>41216091536.126015</v>
      </c>
      <c r="F8" s="6">
        <f>+E8/$K$8</f>
        <v>0.1043535449238636</v>
      </c>
      <c r="G8" s="18">
        <v>65790284610.596024</v>
      </c>
      <c r="H8" s="6">
        <f>+G8/$K$8</f>
        <v>0.16657206359918963</v>
      </c>
      <c r="I8" s="18">
        <v>205429930268.81</v>
      </c>
      <c r="J8" s="6">
        <f>+I8/$K$8</f>
        <v>0.52012067758104974</v>
      </c>
      <c r="K8" s="28">
        <f>+C8+E8+G8+I8</f>
        <v>394965897576.33337</v>
      </c>
      <c r="L8" s="7"/>
      <c r="R8" s="10"/>
    </row>
    <row r="9" spans="2:18" ht="33.75" customHeight="1" x14ac:dyDescent="0.25">
      <c r="B9" s="21" t="s">
        <v>6</v>
      </c>
      <c r="C9" s="19">
        <v>10698615539.752705</v>
      </c>
      <c r="D9" s="6">
        <f>+C9/$K$9</f>
        <v>0.32582129560816531</v>
      </c>
      <c r="E9" s="18">
        <v>8007105039.7369003</v>
      </c>
      <c r="F9" s="6">
        <f>+E9/$K$9</f>
        <v>0.24385261143593259</v>
      </c>
      <c r="G9" s="18">
        <v>3885422294.2994995</v>
      </c>
      <c r="H9" s="6">
        <f>+G9/$K$9</f>
        <v>0.118328705355345</v>
      </c>
      <c r="I9" s="18">
        <v>10244695924.8477</v>
      </c>
      <c r="J9" s="6">
        <f>+I9/$K$9</f>
        <v>0.31199738760055717</v>
      </c>
      <c r="K9" s="29">
        <f t="shared" ref="K9:K10" si="0">+C9+E9+G9+I9</f>
        <v>32835838798.636803</v>
      </c>
      <c r="L9" s="7"/>
      <c r="R9" s="10"/>
    </row>
    <row r="10" spans="2:18" ht="37.5" customHeight="1" thickBot="1" x14ac:dyDescent="0.3">
      <c r="B10" s="26" t="s">
        <v>7</v>
      </c>
      <c r="C10" s="30">
        <v>2878187183.5269008</v>
      </c>
      <c r="D10" s="6">
        <f>+C10/$K$10</f>
        <v>0.10594668164239174</v>
      </c>
      <c r="E10" s="32">
        <v>2252043362.9404001</v>
      </c>
      <c r="F10" s="6">
        <f>+E10/$K$10</f>
        <v>8.2898194594117444E-2</v>
      </c>
      <c r="G10" s="32">
        <v>5511655294.5657997</v>
      </c>
      <c r="H10" s="6">
        <f>+G10/$K$10</f>
        <v>0.20288520224053311</v>
      </c>
      <c r="I10" s="32">
        <v>16524488215.323101</v>
      </c>
      <c r="J10" s="6">
        <f>+I10/$K$10</f>
        <v>0.60826992152295767</v>
      </c>
      <c r="K10" s="34">
        <f t="shared" si="0"/>
        <v>27166374056.356201</v>
      </c>
      <c r="L10" s="7"/>
    </row>
    <row r="11" spans="2:18" ht="16.5" thickBot="1" x14ac:dyDescent="0.3">
      <c r="B11" s="13" t="s">
        <v>10</v>
      </c>
      <c r="C11" s="16">
        <f>SUM(C8:C10)</f>
        <v>96106393884.080917</v>
      </c>
      <c r="D11" s="17">
        <f>+C11/K11</f>
        <v>0.21123764870678202</v>
      </c>
      <c r="E11" s="16">
        <f t="shared" ref="E11:G11" si="1">SUM(E8:E10)</f>
        <v>51475239938.803314</v>
      </c>
      <c r="F11" s="17">
        <f>+E11/K11</f>
        <v>0.11314032513180521</v>
      </c>
      <c r="G11" s="16">
        <f t="shared" si="1"/>
        <v>75187362199.461319</v>
      </c>
      <c r="H11" s="17">
        <f>+G11/K11</f>
        <v>0.16525853235775353</v>
      </c>
      <c r="I11" s="14">
        <f>SUM(I8:I10)</f>
        <v>232199114408.98077</v>
      </c>
      <c r="J11" s="38">
        <f>+I11/K11</f>
        <v>0.51036349380365931</v>
      </c>
      <c r="K11" s="37">
        <f>+C11+E11+G11+I11</f>
        <v>454968110431.32629</v>
      </c>
      <c r="L11" s="7"/>
    </row>
    <row r="12" spans="2:18" s="11" customForma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8" ht="16.5" thickBot="1" x14ac:dyDescent="0.3">
      <c r="B13" s="12"/>
      <c r="C13" s="3"/>
      <c r="D13" s="3"/>
      <c r="E13" s="3"/>
      <c r="F13" s="3"/>
      <c r="G13" s="3"/>
      <c r="H13" s="3"/>
    </row>
    <row r="14" spans="2:18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</row>
    <row r="15" spans="2:18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</row>
    <row r="16" spans="2:18" ht="26.25" customHeight="1" x14ac:dyDescent="0.25">
      <c r="B16" s="20" t="s">
        <v>5</v>
      </c>
      <c r="C16" s="19">
        <f>+C8+E8</f>
        <v>123745682696.92734</v>
      </c>
      <c r="D16" s="6">
        <f>+D8+F8</f>
        <v>0.31330725881976057</v>
      </c>
      <c r="E16" s="18">
        <f>+G8</f>
        <v>65790284610.596024</v>
      </c>
      <c r="F16" s="6">
        <f>+H8</f>
        <v>0.16657206359918963</v>
      </c>
      <c r="G16" s="18">
        <f>+I8</f>
        <v>205429930268.81</v>
      </c>
      <c r="H16" s="27">
        <f>+J8</f>
        <v>0.52012067758104974</v>
      </c>
      <c r="I16" s="28">
        <f>+SUM(B16:G16)</f>
        <v>394965897576.81323</v>
      </c>
    </row>
    <row r="17" spans="2:9" ht="34.5" customHeight="1" x14ac:dyDescent="0.25">
      <c r="B17" s="21" t="s">
        <v>6</v>
      </c>
      <c r="C17" s="19">
        <f t="shared" ref="C17:C18" si="2">+C9+E9</f>
        <v>18705720579.489605</v>
      </c>
      <c r="D17" s="6">
        <f t="shared" ref="D17:D19" si="3">+D9+F9</f>
        <v>0.56967390704409793</v>
      </c>
      <c r="E17" s="18">
        <f t="shared" ref="E17:E18" si="4">+G9</f>
        <v>3885422294.2994995</v>
      </c>
      <c r="F17" s="6">
        <f t="shared" ref="F17:F18" si="5">+H9</f>
        <v>0.118328705355345</v>
      </c>
      <c r="G17" s="18">
        <f>+I9</f>
        <v>10244695924.8477</v>
      </c>
      <c r="H17" s="27">
        <f t="shared" ref="H17:H19" si="6">+J9</f>
        <v>0.31199738760055717</v>
      </c>
      <c r="I17" s="29">
        <f>+SUM(B17:G17)</f>
        <v>32835838799.324806</v>
      </c>
    </row>
    <row r="18" spans="2:9" ht="37.5" customHeight="1" thickBot="1" x14ac:dyDescent="0.3">
      <c r="B18" s="22" t="s">
        <v>7</v>
      </c>
      <c r="C18" s="30">
        <f t="shared" si="2"/>
        <v>5130230546.4673004</v>
      </c>
      <c r="D18" s="31">
        <f t="shared" si="3"/>
        <v>0.1888448762365092</v>
      </c>
      <c r="E18" s="32">
        <f t="shared" si="4"/>
        <v>5511655294.5657997</v>
      </c>
      <c r="F18" s="31">
        <f t="shared" si="5"/>
        <v>0.20288520224053311</v>
      </c>
      <c r="G18" s="32">
        <f>+I10</f>
        <v>16524488215.323101</v>
      </c>
      <c r="H18" s="33">
        <f t="shared" si="6"/>
        <v>0.60826992152295767</v>
      </c>
      <c r="I18" s="34">
        <f>+SUM(B18:G18)</f>
        <v>27166374056.747932</v>
      </c>
    </row>
    <row r="19" spans="2:9" ht="19.5" customHeight="1" thickBot="1" x14ac:dyDescent="0.3">
      <c r="B19" s="23" t="s">
        <v>10</v>
      </c>
      <c r="C19" s="14">
        <f>SUM(C16:C18)</f>
        <v>147581633822.88422</v>
      </c>
      <c r="D19" s="17">
        <f t="shared" si="3"/>
        <v>0.32437797383858724</v>
      </c>
      <c r="E19" s="35">
        <f t="shared" ref="E19:G19" si="7">SUM(E16:E18)</f>
        <v>75187362199.461319</v>
      </c>
      <c r="F19" s="17">
        <f>+H11</f>
        <v>0.16525853235775353</v>
      </c>
      <c r="G19" s="35">
        <f t="shared" si="7"/>
        <v>232199114408.98077</v>
      </c>
      <c r="H19" s="36">
        <f t="shared" si="6"/>
        <v>0.51036349380365931</v>
      </c>
      <c r="I19" s="37">
        <f>+C19+E19+G19</f>
        <v>454968110431.32629</v>
      </c>
    </row>
    <row r="21" spans="2:9" x14ac:dyDescent="0.25">
      <c r="I21" s="7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showGridLines="0" topLeftCell="B1" zoomScale="90" zoomScaleNormal="90" workbookViewId="0">
      <selection activeCell="G33" sqref="G33"/>
    </sheetView>
  </sheetViews>
  <sheetFormatPr baseColWidth="10" defaultRowHeight="15.75" x14ac:dyDescent="0.25"/>
  <cols>
    <col min="1" max="1" width="11.42578125" style="8"/>
    <col min="2" max="2" width="22.140625" style="8" customWidth="1"/>
    <col min="3" max="3" width="20.42578125" style="8" customWidth="1"/>
    <col min="4" max="4" width="8.85546875" style="8" customWidth="1"/>
    <col min="5" max="5" width="20.42578125" style="8" customWidth="1"/>
    <col min="6" max="6" width="8.85546875" style="8" customWidth="1"/>
    <col min="7" max="7" width="20.42578125" style="8" customWidth="1"/>
    <col min="8" max="8" width="8.85546875" style="8" customWidth="1"/>
    <col min="9" max="9" width="20.42578125" style="8" customWidth="1"/>
    <col min="10" max="10" width="8.85546875" style="8" customWidth="1"/>
    <col min="11" max="11" width="21.5703125" style="8" customWidth="1"/>
    <col min="12" max="12" width="12" style="8" customWidth="1"/>
    <col min="13" max="13" width="16.28515625" style="8" customWidth="1"/>
    <col min="14" max="17" width="20.28515625" style="8" customWidth="1"/>
    <col min="18" max="18" width="20.85546875" style="8" bestFit="1" customWidth="1"/>
    <col min="19" max="19" width="19.140625" style="8" bestFit="1" customWidth="1"/>
    <col min="20" max="20" width="21.28515625" style="8" bestFit="1" customWidth="1"/>
    <col min="21" max="21" width="21.85546875" style="8" bestFit="1" customWidth="1"/>
    <col min="22" max="16384" width="11.42578125" style="8"/>
  </cols>
  <sheetData>
    <row r="2" spans="2:18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15"/>
      <c r="M2" s="15"/>
      <c r="N2" s="15"/>
      <c r="O2" s="15"/>
      <c r="P2" s="15"/>
      <c r="Q2" s="15"/>
    </row>
    <row r="3" spans="2:18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15"/>
      <c r="M3" s="15"/>
      <c r="N3" s="15"/>
      <c r="O3" s="15"/>
      <c r="P3" s="15"/>
      <c r="Q3" s="15"/>
    </row>
    <row r="4" spans="2:18" x14ac:dyDescent="0.25">
      <c r="B4" s="49" t="s">
        <v>22</v>
      </c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  <c r="O4" s="15"/>
      <c r="P4" s="15"/>
      <c r="Q4" s="15"/>
    </row>
    <row r="5" spans="2:18" ht="16.5" thickBot="1" x14ac:dyDescent="0.3">
      <c r="C5" s="9"/>
      <c r="D5" s="9"/>
      <c r="E5" s="9"/>
      <c r="F5" s="9"/>
      <c r="G5" s="9"/>
      <c r="H5" s="9"/>
      <c r="N5" s="9"/>
      <c r="O5" s="9"/>
      <c r="P5" s="9"/>
    </row>
    <row r="6" spans="2:18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8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</row>
    <row r="8" spans="2:18" ht="27" customHeight="1" x14ac:dyDescent="0.25">
      <c r="B8" s="20" t="s">
        <v>5</v>
      </c>
      <c r="C8" s="25">
        <v>80293047153.08992</v>
      </c>
      <c r="D8" s="6">
        <f>+C8/$K$8</f>
        <v>0.20688414689347476</v>
      </c>
      <c r="E8" s="18">
        <v>42823290589.966095</v>
      </c>
      <c r="F8" s="6">
        <f>+E8/$K$8</f>
        <v>0.11033906739128609</v>
      </c>
      <c r="G8" s="18">
        <v>45462476088.663994</v>
      </c>
      <c r="H8" s="6">
        <f>+G8/$K$8</f>
        <v>0.11713922829875181</v>
      </c>
      <c r="I8" s="18">
        <v>219527516975.89401</v>
      </c>
      <c r="J8" s="27">
        <f>+I8/$K$8</f>
        <v>0.56563755741648736</v>
      </c>
      <c r="K8" s="28">
        <f>+C8+E8+G8+I8</f>
        <v>388106330807.61401</v>
      </c>
      <c r="L8" s="7"/>
      <c r="R8" s="10"/>
    </row>
    <row r="9" spans="2:18" ht="33.75" customHeight="1" x14ac:dyDescent="0.25">
      <c r="B9" s="21" t="s">
        <v>6</v>
      </c>
      <c r="C9" s="19">
        <v>10052844210.860498</v>
      </c>
      <c r="D9" s="6">
        <f>+C9/$K$9</f>
        <v>0.30908442715493917</v>
      </c>
      <c r="E9" s="18">
        <v>8472968943.4460001</v>
      </c>
      <c r="F9" s="6">
        <f>+E9/$K$9</f>
        <v>0.2605096326229081</v>
      </c>
      <c r="G9" s="18">
        <v>3330050753.9775004</v>
      </c>
      <c r="H9" s="6">
        <f>+G9/$K$9</f>
        <v>0.10238563416491125</v>
      </c>
      <c r="I9" s="18">
        <v>10668725904.9102</v>
      </c>
      <c r="J9" s="27">
        <f>+I9/$K$9</f>
        <v>0.32802030605724147</v>
      </c>
      <c r="K9" s="29">
        <f t="shared" ref="K9:K10" si="0">+C9+E9+G9+I9</f>
        <v>32524589813.194199</v>
      </c>
      <c r="L9" s="7"/>
      <c r="R9" s="10"/>
    </row>
    <row r="10" spans="2:18" ht="37.5" customHeight="1" thickBot="1" x14ac:dyDescent="0.3">
      <c r="B10" s="26" t="s">
        <v>7</v>
      </c>
      <c r="C10" s="30">
        <v>3399052514.4811006</v>
      </c>
      <c r="D10" s="31">
        <f>+C10/$K$10</f>
        <v>0.12744280691910695</v>
      </c>
      <c r="E10" s="32">
        <v>2270649107.4545002</v>
      </c>
      <c r="F10" s="31">
        <f>+E10/$K$10</f>
        <v>8.5134870540987465E-2</v>
      </c>
      <c r="G10" s="32">
        <v>4207453810.6194</v>
      </c>
      <c r="H10" s="31">
        <f>+G10/$K$10</f>
        <v>0.15775270353235091</v>
      </c>
      <c r="I10" s="32">
        <v>16794043959.9585</v>
      </c>
      <c r="J10" s="33">
        <f>+I10/$K$10</f>
        <v>0.62966961900755469</v>
      </c>
      <c r="K10" s="34">
        <f t="shared" si="0"/>
        <v>26671199392.5135</v>
      </c>
      <c r="L10" s="7"/>
    </row>
    <row r="11" spans="2:18" ht="16.5" thickBot="1" x14ac:dyDescent="0.3">
      <c r="B11" s="13" t="s">
        <v>10</v>
      </c>
      <c r="C11" s="16">
        <f>SUM(C8:C10)</f>
        <v>93744943878.431519</v>
      </c>
      <c r="D11" s="17">
        <f>+C11/$K$11</f>
        <v>0.20957858164329646</v>
      </c>
      <c r="E11" s="16">
        <f t="shared" ref="E11:G11" si="1">SUM(E8:E10)</f>
        <v>53566908640.866592</v>
      </c>
      <c r="F11" s="17">
        <f>+E11/$K$11</f>
        <v>0.11975554383527458</v>
      </c>
      <c r="G11" s="16">
        <f t="shared" si="1"/>
        <v>52999980653.260895</v>
      </c>
      <c r="H11" s="17">
        <f>+G11/$K$11</f>
        <v>0.11848810520210018</v>
      </c>
      <c r="I11" s="14">
        <f>SUM(I8:I10)</f>
        <v>246990286840.7627</v>
      </c>
      <c r="J11" s="38">
        <f>+I11/$K$11</f>
        <v>0.55217776931932894</v>
      </c>
      <c r="K11" s="37">
        <f>+C11+E11+G11+I11</f>
        <v>447302120013.32166</v>
      </c>
      <c r="L11" s="7"/>
    </row>
    <row r="12" spans="2:18" s="11" customForma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8" ht="16.5" thickBot="1" x14ac:dyDescent="0.3">
      <c r="B13" s="12"/>
      <c r="C13" s="3"/>
      <c r="D13" s="3"/>
      <c r="E13" s="3"/>
      <c r="F13" s="3"/>
      <c r="G13" s="3"/>
      <c r="H13" s="3"/>
    </row>
    <row r="14" spans="2:18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</row>
    <row r="15" spans="2:18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</row>
    <row r="16" spans="2:18" ht="26.25" customHeight="1" x14ac:dyDescent="0.25">
      <c r="B16" s="20" t="s">
        <v>5</v>
      </c>
      <c r="C16" s="19">
        <f>+C8+E8</f>
        <v>123116337743.05602</v>
      </c>
      <c r="D16" s="6">
        <f>+D8+F8</f>
        <v>0.31722321428476086</v>
      </c>
      <c r="E16" s="18">
        <f>+G8</f>
        <v>45462476088.663994</v>
      </c>
      <c r="F16" s="6">
        <f>+H8</f>
        <v>0.11713922829875181</v>
      </c>
      <c r="G16" s="18">
        <f>+I8</f>
        <v>219527516975.89401</v>
      </c>
      <c r="H16" s="27">
        <f>+J8</f>
        <v>0.56563755741648736</v>
      </c>
      <c r="I16" s="28">
        <f>+SUM(B16:G16)</f>
        <v>388106330808.04834</v>
      </c>
    </row>
    <row r="17" spans="2:9" ht="34.5" customHeight="1" x14ac:dyDescent="0.25">
      <c r="B17" s="21" t="s">
        <v>6</v>
      </c>
      <c r="C17" s="19">
        <f>+C9+E9</f>
        <v>18525813154.306499</v>
      </c>
      <c r="D17" s="6">
        <f t="shared" ref="D17:D19" si="2">+D9+F9</f>
        <v>0.56959405977784727</v>
      </c>
      <c r="E17" s="18">
        <f>+G9</f>
        <v>3330050753.9775004</v>
      </c>
      <c r="F17" s="6">
        <f t="shared" ref="F17:F18" si="3">+H9</f>
        <v>0.10238563416491125</v>
      </c>
      <c r="G17" s="18">
        <f>+I9</f>
        <v>10668725904.9102</v>
      </c>
      <c r="H17" s="27">
        <f t="shared" ref="H17:H19" si="4">+J9</f>
        <v>0.32802030605724147</v>
      </c>
      <c r="I17" s="29">
        <f>+SUM(B17:G17)</f>
        <v>32524589813.86618</v>
      </c>
    </row>
    <row r="18" spans="2:9" ht="37.5" customHeight="1" thickBot="1" x14ac:dyDescent="0.3">
      <c r="B18" s="22" t="s">
        <v>7</v>
      </c>
      <c r="C18" s="30">
        <f>+C10+E10</f>
        <v>5669701621.9356003</v>
      </c>
      <c r="D18" s="31">
        <f t="shared" si="2"/>
        <v>0.21257767746009443</v>
      </c>
      <c r="E18" s="32">
        <f>+G10</f>
        <v>4207453810.6194</v>
      </c>
      <c r="F18" s="31">
        <f t="shared" si="3"/>
        <v>0.15775270353235091</v>
      </c>
      <c r="G18" s="32">
        <f>+I10</f>
        <v>16794043959.9585</v>
      </c>
      <c r="H18" s="33">
        <f t="shared" si="4"/>
        <v>0.62966961900755469</v>
      </c>
      <c r="I18" s="34">
        <f>+SUM(B18:G18)</f>
        <v>26671199392.883831</v>
      </c>
    </row>
    <row r="19" spans="2:9" ht="19.5" customHeight="1" thickBot="1" x14ac:dyDescent="0.3">
      <c r="B19" s="23" t="s">
        <v>10</v>
      </c>
      <c r="C19" s="14">
        <f>SUM(C16:C18)</f>
        <v>147311852519.29813</v>
      </c>
      <c r="D19" s="17">
        <f t="shared" si="2"/>
        <v>0.32933412547857105</v>
      </c>
      <c r="E19" s="35">
        <f t="shared" ref="E19:G19" si="5">SUM(E16:E18)</f>
        <v>52999980653.260895</v>
      </c>
      <c r="F19" s="17">
        <f>+H11</f>
        <v>0.11848810520210018</v>
      </c>
      <c r="G19" s="35">
        <f t="shared" si="5"/>
        <v>246990286840.7627</v>
      </c>
      <c r="H19" s="36">
        <f t="shared" si="4"/>
        <v>0.55217776931932894</v>
      </c>
      <c r="I19" s="37">
        <f>+C19+E19+G19</f>
        <v>447302120013.32172</v>
      </c>
    </row>
    <row r="22" spans="2:9" x14ac:dyDescent="0.25">
      <c r="I22" s="7"/>
    </row>
    <row r="26" spans="2:9" x14ac:dyDescent="0.25">
      <c r="C26" s="10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showGridLines="0" zoomScale="85" zoomScaleNormal="85" workbookViewId="0">
      <selection activeCell="D9" sqref="D9"/>
    </sheetView>
  </sheetViews>
  <sheetFormatPr baseColWidth="10" defaultRowHeight="15.75" x14ac:dyDescent="0.25"/>
  <cols>
    <col min="1" max="1" width="11.42578125" style="8"/>
    <col min="2" max="2" width="22.140625" style="8" customWidth="1"/>
    <col min="3" max="3" width="22" style="8" bestFit="1" customWidth="1"/>
    <col min="4" max="4" width="8.85546875" style="8" customWidth="1"/>
    <col min="5" max="5" width="20.42578125" style="8" customWidth="1"/>
    <col min="6" max="6" width="8.85546875" style="8" customWidth="1"/>
    <col min="7" max="7" width="22" style="8" bestFit="1" customWidth="1"/>
    <col min="8" max="8" width="8.85546875" style="8" customWidth="1"/>
    <col min="9" max="9" width="22" style="8" bestFit="1" customWidth="1"/>
    <col min="10" max="10" width="8.85546875" style="8" customWidth="1"/>
    <col min="11" max="11" width="21.5703125" style="8" customWidth="1"/>
    <col min="12" max="12" width="12" style="8" customWidth="1"/>
    <col min="13" max="13" width="16.28515625" style="8" customWidth="1"/>
    <col min="14" max="17" width="20.28515625" style="8" customWidth="1"/>
    <col min="18" max="18" width="20.85546875" style="8" bestFit="1" customWidth="1"/>
    <col min="19" max="19" width="19.140625" style="8" bestFit="1" customWidth="1"/>
    <col min="20" max="20" width="21.28515625" style="8" bestFit="1" customWidth="1"/>
    <col min="21" max="21" width="21.85546875" style="8" bestFit="1" customWidth="1"/>
    <col min="22" max="16384" width="11.42578125" style="8"/>
  </cols>
  <sheetData>
    <row r="2" spans="2:18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15"/>
      <c r="M2" s="15"/>
      <c r="N2" s="15"/>
      <c r="O2" s="15"/>
      <c r="P2" s="15"/>
      <c r="Q2" s="15"/>
    </row>
    <row r="3" spans="2:18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15"/>
      <c r="M3" s="15"/>
      <c r="N3" s="15"/>
      <c r="O3" s="15"/>
      <c r="P3" s="15"/>
      <c r="Q3" s="15"/>
    </row>
    <row r="4" spans="2:18" x14ac:dyDescent="0.25">
      <c r="B4" s="49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  <c r="O4" s="15"/>
      <c r="P4" s="15"/>
      <c r="Q4" s="15"/>
    </row>
    <row r="5" spans="2:18" ht="16.5" thickBot="1" x14ac:dyDescent="0.3">
      <c r="C5" s="9"/>
      <c r="D5" s="9"/>
      <c r="E5" s="9"/>
      <c r="F5" s="9"/>
      <c r="G5" s="9"/>
      <c r="H5" s="9"/>
      <c r="N5" s="9"/>
      <c r="O5" s="9"/>
      <c r="P5" s="9"/>
    </row>
    <row r="6" spans="2:18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8" ht="17.25" thickTop="1" thickBot="1" x14ac:dyDescent="0.3">
      <c r="B7" s="51"/>
      <c r="C7" s="58" t="s">
        <v>18</v>
      </c>
      <c r="D7" s="58"/>
      <c r="E7" s="59" t="s">
        <v>1</v>
      </c>
      <c r="F7" s="59"/>
      <c r="G7" s="60" t="s">
        <v>2</v>
      </c>
      <c r="H7" s="60"/>
      <c r="I7" s="60" t="s">
        <v>3</v>
      </c>
      <c r="J7" s="60"/>
      <c r="K7" s="54"/>
    </row>
    <row r="8" spans="2:18" ht="27" customHeight="1" x14ac:dyDescent="0.25">
      <c r="B8" s="20" t="s">
        <v>5</v>
      </c>
      <c r="C8" s="25">
        <v>79648436543.086929</v>
      </c>
      <c r="D8" s="6">
        <f>+C8/$K$8</f>
        <v>0.2077896770504099</v>
      </c>
      <c r="E8" s="18">
        <v>42856126892.676392</v>
      </c>
      <c r="F8" s="6">
        <f>+E8/$K$8</f>
        <v>0.11180458968385774</v>
      </c>
      <c r="G8" s="18">
        <v>45022722941.456482</v>
      </c>
      <c r="H8" s="6">
        <f>+G8/$K$8</f>
        <v>0.11745688259523422</v>
      </c>
      <c r="I8" s="18">
        <v>215785482927.31198</v>
      </c>
      <c r="J8" s="27">
        <f>+I8/$K$8</f>
        <v>0.56294885067049827</v>
      </c>
      <c r="K8" s="28">
        <f>+C8+E8+G8+I8</f>
        <v>383312769304.53174</v>
      </c>
      <c r="L8" s="7"/>
      <c r="R8" s="10"/>
    </row>
    <row r="9" spans="2:18" ht="33.75" customHeight="1" x14ac:dyDescent="0.25">
      <c r="B9" s="21" t="s">
        <v>6</v>
      </c>
      <c r="C9" s="19">
        <v>10859647317.447807</v>
      </c>
      <c r="D9" s="6">
        <f>+C9/$K$9</f>
        <v>0.33580473112884901</v>
      </c>
      <c r="E9" s="18">
        <v>8442314492.0936012</v>
      </c>
      <c r="F9" s="6">
        <f>+E9/$K$9</f>
        <v>0.26105536075447255</v>
      </c>
      <c r="G9" s="18">
        <v>3335275160.4147997</v>
      </c>
      <c r="H9" s="6">
        <f>+G9/$K$9</f>
        <v>0.10313421290250879</v>
      </c>
      <c r="I9" s="18">
        <v>9701936099.2908001</v>
      </c>
      <c r="J9" s="27">
        <f>+I9/$K$9</f>
        <v>0.30000569521416959</v>
      </c>
      <c r="K9" s="29">
        <f t="shared" ref="K9:K11" si="0">+C9+E9+G9+I9</f>
        <v>32339173069.247009</v>
      </c>
      <c r="L9" s="7"/>
      <c r="R9" s="10"/>
    </row>
    <row r="10" spans="2:18" ht="37.5" customHeight="1" thickBot="1" x14ac:dyDescent="0.3">
      <c r="B10" s="26" t="s">
        <v>7</v>
      </c>
      <c r="C10" s="30">
        <v>3347023817.7048998</v>
      </c>
      <c r="D10" s="31">
        <f>+C10/$K$10</f>
        <v>0.12718063171681721</v>
      </c>
      <c r="E10" s="32">
        <v>2261238626.0615997</v>
      </c>
      <c r="F10" s="31">
        <f>+E10/$K$10</f>
        <v>8.592282953103797E-2</v>
      </c>
      <c r="G10" s="32">
        <v>4205076733.3386998</v>
      </c>
      <c r="H10" s="31">
        <f>+G10/$K$10</f>
        <v>0.15978503425482898</v>
      </c>
      <c r="I10" s="32">
        <v>16503748358.3416</v>
      </c>
      <c r="J10" s="33">
        <f>+I10/$K$10</f>
        <v>0.62711150449731579</v>
      </c>
      <c r="K10" s="34">
        <f t="shared" si="0"/>
        <v>26317087535.4468</v>
      </c>
      <c r="L10" s="7"/>
    </row>
    <row r="11" spans="2:18" ht="16.5" thickBot="1" x14ac:dyDescent="0.3">
      <c r="B11" s="13" t="s">
        <v>10</v>
      </c>
      <c r="C11" s="16">
        <f>SUM(C8:C10)</f>
        <v>93855107678.239624</v>
      </c>
      <c r="D11" s="17">
        <f>+C11/$K$11</f>
        <v>0.21235675200480944</v>
      </c>
      <c r="E11" s="16">
        <f t="shared" ref="E11:G11" si="1">SUM(E8:E10)</f>
        <v>53559680010.831589</v>
      </c>
      <c r="F11" s="17">
        <f>+E11/$K$11</f>
        <v>0.12118423777754748</v>
      </c>
      <c r="G11" s="16">
        <f t="shared" si="1"/>
        <v>52563074835.209984</v>
      </c>
      <c r="H11" s="17">
        <f>+G11/$K$11</f>
        <v>0.11892931693880389</v>
      </c>
      <c r="I11" s="14">
        <f>SUM(I8:I10)</f>
        <v>241991167384.9444</v>
      </c>
      <c r="J11" s="38">
        <f>+I11/$K$11</f>
        <v>0.54752969327883916</v>
      </c>
      <c r="K11" s="37">
        <f t="shared" si="0"/>
        <v>441969029909.22559</v>
      </c>
      <c r="L11" s="7"/>
    </row>
    <row r="12" spans="2:18" s="11" customForma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8" ht="16.5" thickBot="1" x14ac:dyDescent="0.3">
      <c r="B13" s="12"/>
      <c r="C13" s="3"/>
      <c r="D13" s="3"/>
      <c r="E13" s="3"/>
      <c r="F13" s="3"/>
      <c r="G13" s="3"/>
      <c r="H13" s="3"/>
    </row>
    <row r="14" spans="2:18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</row>
    <row r="15" spans="2:18" ht="16.5" thickBot="1" x14ac:dyDescent="0.3">
      <c r="B15" s="41"/>
      <c r="C15" s="61" t="s">
        <v>4</v>
      </c>
      <c r="D15" s="62"/>
      <c r="E15" s="61" t="s">
        <v>2</v>
      </c>
      <c r="F15" s="62"/>
      <c r="G15" s="61" t="s">
        <v>3</v>
      </c>
      <c r="H15" s="62"/>
      <c r="I15" s="46"/>
    </row>
    <row r="16" spans="2:18" ht="26.25" customHeight="1" x14ac:dyDescent="0.25">
      <c r="B16" s="20" t="s">
        <v>5</v>
      </c>
      <c r="C16" s="19">
        <f>+C8+E8</f>
        <v>122504563435.76332</v>
      </c>
      <c r="D16" s="6">
        <f>+D8+F8</f>
        <v>0.31959426673426766</v>
      </c>
      <c r="E16" s="18">
        <f>+G8</f>
        <v>45022722941.456482</v>
      </c>
      <c r="F16" s="6">
        <f>+H8</f>
        <v>0.11745688259523422</v>
      </c>
      <c r="G16" s="18">
        <f>+I8</f>
        <v>215785482927.31198</v>
      </c>
      <c r="H16" s="27">
        <f>+J8</f>
        <v>0.56294885067049827</v>
      </c>
      <c r="I16" s="28">
        <f>+SUM(B16:G16)</f>
        <v>383312769304.96887</v>
      </c>
    </row>
    <row r="17" spans="2:9" ht="34.5" customHeight="1" x14ac:dyDescent="0.25">
      <c r="B17" s="21" t="s">
        <v>6</v>
      </c>
      <c r="C17" s="19">
        <f>+C9+E9</f>
        <v>19301961809.541409</v>
      </c>
      <c r="D17" s="6">
        <f t="shared" ref="D17:D19" si="2">+D9+F9</f>
        <v>0.59686009188332156</v>
      </c>
      <c r="E17" s="18">
        <f>+G9</f>
        <v>3335275160.4147997</v>
      </c>
      <c r="F17" s="6">
        <f t="shared" ref="F17:F18" si="3">+H9</f>
        <v>0.10313421290250879</v>
      </c>
      <c r="G17" s="18">
        <f>+I9</f>
        <v>9701936099.2908001</v>
      </c>
      <c r="H17" s="27">
        <f t="shared" ref="H17:H19" si="4">+J9</f>
        <v>0.30000569521416959</v>
      </c>
      <c r="I17" s="29">
        <f>+SUM(B17:G17)</f>
        <v>32339173069.946999</v>
      </c>
    </row>
    <row r="18" spans="2:9" ht="37.5" customHeight="1" thickBot="1" x14ac:dyDescent="0.3">
      <c r="B18" s="22" t="s">
        <v>7</v>
      </c>
      <c r="C18" s="30">
        <f>+C10+E10</f>
        <v>5608262443.7664995</v>
      </c>
      <c r="D18" s="31">
        <f t="shared" si="2"/>
        <v>0.21310346124785517</v>
      </c>
      <c r="E18" s="32">
        <f>+G10</f>
        <v>4205076733.3386998</v>
      </c>
      <c r="F18" s="31">
        <f t="shared" si="3"/>
        <v>0.15978503425482898</v>
      </c>
      <c r="G18" s="32">
        <f>+I10</f>
        <v>16503748358.3416</v>
      </c>
      <c r="H18" s="33">
        <f t="shared" si="4"/>
        <v>0.62711150449731579</v>
      </c>
      <c r="I18" s="34">
        <f>+SUM(B18:G18)</f>
        <v>26317087535.819687</v>
      </c>
    </row>
    <row r="19" spans="2:9" ht="19.5" customHeight="1" thickBot="1" x14ac:dyDescent="0.3">
      <c r="B19" s="23" t="s">
        <v>10</v>
      </c>
      <c r="C19" s="14">
        <f>SUM(C16:C18)</f>
        <v>147414787689.07123</v>
      </c>
      <c r="D19" s="17">
        <f t="shared" si="2"/>
        <v>0.33354098978235691</v>
      </c>
      <c r="E19" s="35">
        <f t="shared" ref="E19:I19" si="5">SUM(E16:E18)</f>
        <v>52563074835.209984</v>
      </c>
      <c r="F19" s="17">
        <f>+H11</f>
        <v>0.11892931693880389</v>
      </c>
      <c r="G19" s="35">
        <f t="shared" si="5"/>
        <v>241991167384.9444</v>
      </c>
      <c r="H19" s="36">
        <f t="shared" si="4"/>
        <v>0.54752969327883916</v>
      </c>
      <c r="I19" s="37">
        <f t="shared" si="5"/>
        <v>441969029910.7356</v>
      </c>
    </row>
    <row r="21" spans="2:9" x14ac:dyDescent="0.25">
      <c r="I21" s="7"/>
    </row>
  </sheetData>
  <mergeCells count="16">
    <mergeCell ref="B14:B15"/>
    <mergeCell ref="C7:D7"/>
    <mergeCell ref="E7:F7"/>
    <mergeCell ref="G7:H7"/>
    <mergeCell ref="I7:J7"/>
    <mergeCell ref="C14:H14"/>
    <mergeCell ref="C15:D15"/>
    <mergeCell ref="E15:F15"/>
    <mergeCell ref="G15:H15"/>
    <mergeCell ref="I14:I15"/>
    <mergeCell ref="B2:K2"/>
    <mergeCell ref="B3:K3"/>
    <mergeCell ref="B4:K4"/>
    <mergeCell ref="B6:B7"/>
    <mergeCell ref="K6:K7"/>
    <mergeCell ref="C6:J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showGridLines="0" zoomScale="90" zoomScaleNormal="90" workbookViewId="0">
      <selection activeCell="K13" sqref="K13"/>
    </sheetView>
  </sheetViews>
  <sheetFormatPr baseColWidth="10" defaultRowHeight="15.75" x14ac:dyDescent="0.25"/>
  <cols>
    <col min="1" max="1" width="11.42578125" style="8"/>
    <col min="2" max="2" width="20.7109375" style="8" customWidth="1"/>
    <col min="3" max="3" width="20.85546875" style="8" bestFit="1" customWidth="1"/>
    <col min="4" max="4" width="9" style="8" customWidth="1"/>
    <col min="5" max="5" width="19.7109375" style="8" bestFit="1" customWidth="1"/>
    <col min="6" max="6" width="7.85546875" style="8" bestFit="1" customWidth="1"/>
    <col min="7" max="7" width="20.85546875" style="8" bestFit="1" customWidth="1"/>
    <col min="8" max="8" width="7.85546875" style="8" bestFit="1" customWidth="1"/>
    <col min="9" max="9" width="20.85546875" style="8" bestFit="1" customWidth="1"/>
    <col min="10" max="10" width="7.85546875" style="8" bestFit="1" customWidth="1"/>
    <col min="11" max="11" width="20.85546875" style="8" bestFit="1" customWidth="1"/>
    <col min="12" max="12" width="21.28515625" style="8" bestFit="1" customWidth="1"/>
    <col min="13" max="13" width="20.42578125" style="8" bestFit="1" customWidth="1"/>
    <col min="14" max="14" width="20.85546875" style="8" bestFit="1" customWidth="1"/>
    <col min="15" max="15" width="19.140625" style="8" bestFit="1" customWidth="1"/>
    <col min="16" max="16" width="21.28515625" style="8" bestFit="1" customWidth="1"/>
    <col min="17" max="17" width="21.85546875" style="8" bestFit="1" customWidth="1"/>
    <col min="18" max="16384" width="11.42578125" style="8"/>
  </cols>
  <sheetData>
    <row r="2" spans="2:13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x14ac:dyDescent="0.25">
      <c r="B3" s="49" t="s">
        <v>12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x14ac:dyDescent="0.25">
      <c r="B4" s="49" t="s">
        <v>19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x14ac:dyDescent="0.25">
      <c r="C5" s="9"/>
      <c r="D5" s="9"/>
      <c r="E5" s="9"/>
      <c r="J5" s="9"/>
      <c r="K5" s="9"/>
      <c r="L5" s="9"/>
    </row>
    <row r="6" spans="2:13" ht="16.5" thickBot="1" x14ac:dyDescent="0.3">
      <c r="C6" s="9"/>
      <c r="D6" s="9"/>
      <c r="E6" s="9"/>
      <c r="J6" s="9"/>
      <c r="K6" s="9"/>
      <c r="L6" s="9"/>
    </row>
    <row r="7" spans="2:13" ht="16.5" thickBot="1" x14ac:dyDescent="0.3">
      <c r="B7" s="50" t="s">
        <v>8</v>
      </c>
      <c r="C7" s="52" t="s">
        <v>0</v>
      </c>
      <c r="D7" s="52"/>
      <c r="E7" s="52"/>
      <c r="F7" s="52"/>
      <c r="G7" s="52"/>
      <c r="H7" s="52"/>
      <c r="I7" s="52"/>
      <c r="J7" s="52"/>
      <c r="K7" s="53" t="s">
        <v>9</v>
      </c>
      <c r="L7" s="9"/>
    </row>
    <row r="8" spans="2:13" ht="17.25" thickTop="1" thickBot="1" x14ac:dyDescent="0.3">
      <c r="B8" s="51"/>
      <c r="C8" s="58" t="s">
        <v>18</v>
      </c>
      <c r="D8" s="58"/>
      <c r="E8" s="59" t="s">
        <v>1</v>
      </c>
      <c r="F8" s="59"/>
      <c r="G8" s="60" t="s">
        <v>2</v>
      </c>
      <c r="H8" s="60"/>
      <c r="I8" s="60" t="s">
        <v>3</v>
      </c>
      <c r="J8" s="60"/>
      <c r="K8" s="54"/>
      <c r="L8" s="9"/>
    </row>
    <row r="9" spans="2:13" x14ac:dyDescent="0.25">
      <c r="B9" s="20" t="s">
        <v>5</v>
      </c>
      <c r="C9" s="25">
        <v>85702637624.146378</v>
      </c>
      <c r="D9" s="6">
        <f>+C9/$K$9</f>
        <v>0.22745713950142524</v>
      </c>
      <c r="E9" s="18">
        <v>37804230814.147881</v>
      </c>
      <c r="F9" s="6">
        <f>+E9/$K$9</f>
        <v>0.10033346044433787</v>
      </c>
      <c r="G9" s="18">
        <v>45368501235.625824</v>
      </c>
      <c r="H9" s="6">
        <f>+G9/$K$9</f>
        <v>0.12040924060912309</v>
      </c>
      <c r="I9" s="18">
        <v>207910506610.29901</v>
      </c>
      <c r="J9" s="27">
        <f>+I9/$K$9</f>
        <v>0.55180015944511374</v>
      </c>
      <c r="K9" s="28">
        <f>+C9+E9+G9+I9</f>
        <v>376785876284.21912</v>
      </c>
      <c r="L9" s="9"/>
    </row>
    <row r="10" spans="2:13" ht="31.5" x14ac:dyDescent="0.25">
      <c r="B10" s="21" t="s">
        <v>6</v>
      </c>
      <c r="C10" s="19">
        <v>10794502980.039406</v>
      </c>
      <c r="D10" s="6">
        <f>+C10/$K$10</f>
        <v>0.33678632880005349</v>
      </c>
      <c r="E10" s="18">
        <v>8255734356.5045986</v>
      </c>
      <c r="F10" s="6">
        <f>+E10/$K$10</f>
        <v>0.2575772567404957</v>
      </c>
      <c r="G10" s="18">
        <v>3479216957.0794005</v>
      </c>
      <c r="H10" s="6">
        <f>+G10/$K$10</f>
        <v>0.10855087151677151</v>
      </c>
      <c r="I10" s="18">
        <v>9522033718.0767021</v>
      </c>
      <c r="J10" s="27">
        <f>+I10/$K$10</f>
        <v>0.29708554294267925</v>
      </c>
      <c r="K10" s="29">
        <f t="shared" ref="K10:K12" si="0">+C10+E10+G10+I10</f>
        <v>32051488011.700108</v>
      </c>
      <c r="L10" s="9"/>
    </row>
    <row r="11" spans="2:13" ht="37.5" customHeight="1" thickBot="1" x14ac:dyDescent="0.3">
      <c r="B11" s="26" t="s">
        <v>7</v>
      </c>
      <c r="C11" s="30">
        <v>4001977956.1930008</v>
      </c>
      <c r="D11" s="31">
        <f>+C11/$K$11</f>
        <v>0.15487608469612263</v>
      </c>
      <c r="E11" s="32">
        <v>1680840888.6887999</v>
      </c>
      <c r="F11" s="31">
        <f>+E11/$K$11</f>
        <v>6.5048348263495093E-2</v>
      </c>
      <c r="G11" s="32">
        <v>4768241330.0271997</v>
      </c>
      <c r="H11" s="31">
        <f>+G11/$K$11</f>
        <v>0.18453038876389816</v>
      </c>
      <c r="I11" s="32">
        <v>15388810222.416401</v>
      </c>
      <c r="J11" s="33">
        <f>+I11/$K$11</f>
        <v>0.59554517827648412</v>
      </c>
      <c r="K11" s="34">
        <f t="shared" si="0"/>
        <v>25839870397.325401</v>
      </c>
      <c r="L11" s="9"/>
    </row>
    <row r="12" spans="2:13" ht="16.5" thickBot="1" x14ac:dyDescent="0.3">
      <c r="B12" s="13" t="s">
        <v>10</v>
      </c>
      <c r="C12" s="16">
        <f>SUM(C9:C11)</f>
        <v>100499118560.37878</v>
      </c>
      <c r="D12" s="17">
        <f>+C12/$K$12</f>
        <v>0.23120400733961108</v>
      </c>
      <c r="E12" s="16">
        <f t="shared" ref="E12:G12" si="1">SUM(E9:E11)</f>
        <v>47740806059.341278</v>
      </c>
      <c r="F12" s="17">
        <f>+E12/$K$12</f>
        <v>0.1098304724723676</v>
      </c>
      <c r="G12" s="16">
        <f t="shared" si="1"/>
        <v>53615959522.732422</v>
      </c>
      <c r="H12" s="17">
        <f>+G12/$K$12</f>
        <v>0.12334660120990613</v>
      </c>
      <c r="I12" s="14">
        <f>SUM(I9:I11)</f>
        <v>232821350550.79211</v>
      </c>
      <c r="J12" s="38">
        <f>+I12/$K$12</f>
        <v>0.53561891897811509</v>
      </c>
      <c r="K12" s="37">
        <f t="shared" si="0"/>
        <v>434677234693.24463</v>
      </c>
      <c r="L12" s="9"/>
    </row>
    <row r="13" spans="2:13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9"/>
    </row>
    <row r="14" spans="2:13" ht="16.5" thickBot="1" x14ac:dyDescent="0.3">
      <c r="B14" s="12"/>
      <c r="C14" s="3"/>
      <c r="D14" s="3"/>
      <c r="E14" s="3"/>
      <c r="F14" s="3"/>
      <c r="G14" s="3"/>
      <c r="H14" s="3"/>
      <c r="L14" s="9"/>
    </row>
    <row r="15" spans="2:13" ht="16.5" thickBot="1" x14ac:dyDescent="0.3">
      <c r="B15" s="40" t="s">
        <v>8</v>
      </c>
      <c r="C15" s="42" t="s">
        <v>0</v>
      </c>
      <c r="D15" s="43"/>
      <c r="E15" s="43"/>
      <c r="F15" s="43"/>
      <c r="G15" s="43"/>
      <c r="H15" s="44"/>
      <c r="I15" s="45" t="s">
        <v>9</v>
      </c>
      <c r="L15" s="9"/>
    </row>
    <row r="16" spans="2:13" ht="16.5" thickBot="1" x14ac:dyDescent="0.3">
      <c r="B16" s="41"/>
      <c r="C16" s="61" t="s">
        <v>4</v>
      </c>
      <c r="D16" s="62"/>
      <c r="E16" s="61" t="s">
        <v>2</v>
      </c>
      <c r="F16" s="62"/>
      <c r="G16" s="61" t="s">
        <v>3</v>
      </c>
      <c r="H16" s="62"/>
      <c r="I16" s="63"/>
      <c r="L16" s="9"/>
    </row>
    <row r="17" spans="2:12" x14ac:dyDescent="0.25">
      <c r="B17" s="20" t="s">
        <v>5</v>
      </c>
      <c r="C17" s="19">
        <f>+C9+E9</f>
        <v>123506868438.29425</v>
      </c>
      <c r="D17" s="6">
        <f>+D9+F9</f>
        <v>0.32779059994576309</v>
      </c>
      <c r="E17" s="18">
        <f>+G9</f>
        <v>45368501235.625824</v>
      </c>
      <c r="F17" s="6">
        <f>+H9</f>
        <v>0.12040924060912309</v>
      </c>
      <c r="G17" s="18">
        <f>+I9</f>
        <v>207910506610.29901</v>
      </c>
      <c r="H17" s="27">
        <f>+J9</f>
        <v>0.55180015944511374</v>
      </c>
      <c r="I17" s="28">
        <f>+C17+E17+G17</f>
        <v>376785876284.21912</v>
      </c>
      <c r="L17" s="9"/>
    </row>
    <row r="18" spans="2:12" ht="31.5" x14ac:dyDescent="0.25">
      <c r="B18" s="21" t="s">
        <v>6</v>
      </c>
      <c r="C18" s="19">
        <f>+C10+E10</f>
        <v>19050237336.544006</v>
      </c>
      <c r="D18" s="6">
        <f t="shared" ref="D18:D20" si="2">+D10+F10</f>
        <v>0.59436358554054913</v>
      </c>
      <c r="E18" s="18">
        <f>+G10</f>
        <v>3479216957.0794005</v>
      </c>
      <c r="F18" s="6">
        <f t="shared" ref="F18:F19" si="3">+H10</f>
        <v>0.10855087151677151</v>
      </c>
      <c r="G18" s="18">
        <f>+I10</f>
        <v>9522033718.0767021</v>
      </c>
      <c r="H18" s="27">
        <f t="shared" ref="H18:H20" si="4">+J10</f>
        <v>0.29708554294267925</v>
      </c>
      <c r="I18" s="29">
        <f t="shared" ref="I18:I20" si="5">+C18+E18+G18</f>
        <v>32051488011.700108</v>
      </c>
      <c r="L18" s="9"/>
    </row>
    <row r="19" spans="2:12" ht="48" thickBot="1" x14ac:dyDescent="0.3">
      <c r="B19" s="22" t="s">
        <v>7</v>
      </c>
      <c r="C19" s="30">
        <f>+C11+E11</f>
        <v>5682818844.8818007</v>
      </c>
      <c r="D19" s="31">
        <f t="shared" si="2"/>
        <v>0.21992443295961772</v>
      </c>
      <c r="E19" s="32">
        <f>+G11</f>
        <v>4768241330.0271997</v>
      </c>
      <c r="F19" s="31">
        <f t="shared" si="3"/>
        <v>0.18453038876389816</v>
      </c>
      <c r="G19" s="32">
        <f>+I11</f>
        <v>15388810222.416401</v>
      </c>
      <c r="H19" s="33">
        <f t="shared" si="4"/>
        <v>0.59554517827648412</v>
      </c>
      <c r="I19" s="34">
        <f t="shared" si="5"/>
        <v>25839870397.325401</v>
      </c>
      <c r="L19" s="9"/>
    </row>
    <row r="20" spans="2:12" ht="16.5" thickBot="1" x14ac:dyDescent="0.3">
      <c r="B20" s="23" t="s">
        <v>10</v>
      </c>
      <c r="C20" s="14">
        <f>SUM(C17:C19)</f>
        <v>148239924619.72006</v>
      </c>
      <c r="D20" s="17">
        <f t="shared" si="2"/>
        <v>0.34103447981197865</v>
      </c>
      <c r="E20" s="35">
        <f t="shared" ref="E20:G20" si="6">SUM(E17:E19)</f>
        <v>53615959522.732422</v>
      </c>
      <c r="F20" s="17">
        <f>+H12</f>
        <v>0.12334660120990613</v>
      </c>
      <c r="G20" s="35">
        <f t="shared" si="6"/>
        <v>232821350550.79211</v>
      </c>
      <c r="H20" s="36">
        <f t="shared" si="4"/>
        <v>0.53561891897811509</v>
      </c>
      <c r="I20" s="37">
        <f t="shared" si="5"/>
        <v>434677234693.24463</v>
      </c>
      <c r="L20" s="9"/>
    </row>
    <row r="21" spans="2:12" x14ac:dyDescent="0.25">
      <c r="C21" s="9"/>
      <c r="D21" s="9"/>
      <c r="E21" s="9"/>
      <c r="J21" s="9"/>
      <c r="K21" s="9"/>
      <c r="L21" s="9"/>
    </row>
  </sheetData>
  <mergeCells count="16">
    <mergeCell ref="B2:M2"/>
    <mergeCell ref="B3:M3"/>
    <mergeCell ref="B4:M4"/>
    <mergeCell ref="B15:B16"/>
    <mergeCell ref="C15:H15"/>
    <mergeCell ref="I15:I16"/>
    <mergeCell ref="C16:D16"/>
    <mergeCell ref="E16:F16"/>
    <mergeCell ref="G16:H16"/>
    <mergeCell ref="B7:B8"/>
    <mergeCell ref="C7:J7"/>
    <mergeCell ref="K7:K8"/>
    <mergeCell ref="C8:D8"/>
    <mergeCell ref="E8:F8"/>
    <mergeCell ref="G8:H8"/>
    <mergeCell ref="I8:J8"/>
  </mergeCells>
  <pageMargins left="0.7" right="0.7" top="0.75" bottom="0.75" header="0.3" footer="0.3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20.85546875" style="1" bestFit="1" customWidth="1"/>
    <col min="4" max="4" width="11.28515625" style="1" customWidth="1"/>
    <col min="5" max="5" width="20.5703125" style="1" bestFit="1" customWidth="1"/>
    <col min="6" max="6" width="7.85546875" style="1" bestFit="1" customWidth="1"/>
    <col min="7" max="7" width="20.42578125" style="1" bestFit="1" customWidth="1"/>
    <col min="8" max="8" width="7.85546875" style="1" bestFit="1" customWidth="1"/>
    <col min="9" max="9" width="20.5703125" style="1" bestFit="1" customWidth="1"/>
    <col min="10" max="10" width="7.85546875" style="1" bestFit="1" customWidth="1"/>
    <col min="11" max="11" width="20.5703125" style="1" bestFit="1" customWidth="1"/>
    <col min="12" max="12" width="21.28515625" style="1" bestFit="1" customWidth="1"/>
    <col min="13" max="13" width="20.42578125" style="1" bestFit="1" customWidth="1"/>
    <col min="14" max="14" width="20.85546875" style="1" bestFit="1" customWidth="1"/>
    <col min="15" max="15" width="19.140625" style="1" bestFit="1" customWidth="1"/>
    <col min="16" max="16" width="21.28515625" style="1" bestFit="1" customWidth="1"/>
    <col min="17" max="17" width="21.85546875" style="1" bestFit="1" customWidth="1"/>
    <col min="18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2:13" x14ac:dyDescent="0.25">
      <c r="B4" s="64" t="s">
        <v>17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3" ht="16.5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  <c r="L6" s="24"/>
      <c r="M6" s="24"/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  <c r="L7" s="24"/>
      <c r="M7" s="24"/>
    </row>
    <row r="8" spans="2:13" x14ac:dyDescent="0.25">
      <c r="B8" s="20" t="s">
        <v>5</v>
      </c>
      <c r="C8" s="25">
        <v>85041686234.975739</v>
      </c>
      <c r="D8" s="6">
        <f>+C8/$K$8</f>
        <v>0.22872885717130809</v>
      </c>
      <c r="E8" s="18">
        <v>39498118358.346191</v>
      </c>
      <c r="F8" s="6">
        <f>+E8/$K$8</f>
        <v>0.10623448184645659</v>
      </c>
      <c r="G8" s="18">
        <v>44143138325.006561</v>
      </c>
      <c r="H8" s="6">
        <f>+G8/$K$8</f>
        <v>0.11872776785182242</v>
      </c>
      <c r="I8" s="18">
        <v>203118356168.66501</v>
      </c>
      <c r="J8" s="27">
        <f>+I8/$K$8</f>
        <v>0.54630889313041286</v>
      </c>
      <c r="K8" s="28">
        <f>+C8+E8+G8+I8</f>
        <v>371801299086.99353</v>
      </c>
      <c r="L8" s="24"/>
      <c r="M8" s="24"/>
    </row>
    <row r="9" spans="2:13" ht="31.5" x14ac:dyDescent="0.25">
      <c r="B9" s="21" t="s">
        <v>6</v>
      </c>
      <c r="C9" s="19">
        <v>8884478906.2590981</v>
      </c>
      <c r="D9" s="6">
        <f>+C9/$K$9</f>
        <v>0.27904181948264078</v>
      </c>
      <c r="E9" s="18">
        <v>9843768065.6170025</v>
      </c>
      <c r="F9" s="6">
        <f>+E9/$K$9</f>
        <v>0.30917096889720252</v>
      </c>
      <c r="G9" s="18">
        <v>2753008382.8759003</v>
      </c>
      <c r="H9" s="6">
        <f>+G9/$K$9</f>
        <v>8.6465900399341961E-2</v>
      </c>
      <c r="I9" s="18">
        <v>10357982658.8598</v>
      </c>
      <c r="J9" s="27">
        <f>+I9/$K$9</f>
        <v>0.32532131122081476</v>
      </c>
      <c r="K9" s="29">
        <f t="shared" ref="K9:K11" si="0">+C9+E9+G9+I9</f>
        <v>31839238013.611801</v>
      </c>
      <c r="L9" s="24"/>
      <c r="M9" s="24"/>
    </row>
    <row r="10" spans="2:13" ht="48" thickBot="1" x14ac:dyDescent="0.3">
      <c r="B10" s="26" t="s">
        <v>7</v>
      </c>
      <c r="C10" s="30">
        <v>2756973128.2550025</v>
      </c>
      <c r="D10" s="31">
        <f>+C10/$K$10</f>
        <v>0.10811974113433237</v>
      </c>
      <c r="E10" s="32">
        <v>2604978051.9813995</v>
      </c>
      <c r="F10" s="31">
        <f>+E10/$K$10</f>
        <v>0.10215897636228087</v>
      </c>
      <c r="G10" s="32">
        <v>3716035396.0732002</v>
      </c>
      <c r="H10" s="31">
        <f>+G10/$K$10</f>
        <v>0.14573112118932807</v>
      </c>
      <c r="I10" s="32">
        <v>16421270999.877399</v>
      </c>
      <c r="J10" s="33">
        <f>+I10/$K$10</f>
        <v>0.64399016131405862</v>
      </c>
      <c r="K10" s="34">
        <f t="shared" si="0"/>
        <v>25499257576.187004</v>
      </c>
      <c r="L10" s="24"/>
      <c r="M10" s="24"/>
    </row>
    <row r="11" spans="2:13" ht="16.5" thickBot="1" x14ac:dyDescent="0.3">
      <c r="B11" s="13" t="s">
        <v>10</v>
      </c>
      <c r="C11" s="16">
        <f>SUM(C8:C10)</f>
        <v>96683138269.489838</v>
      </c>
      <c r="D11" s="17">
        <f>+C11/$K$11</f>
        <v>0.22529520559217064</v>
      </c>
      <c r="E11" s="16">
        <f t="shared" ref="E11:G11" si="1">SUM(E8:E10)</f>
        <v>51946864475.944595</v>
      </c>
      <c r="F11" s="17">
        <f>+E11/$K$11</f>
        <v>0.1210488170062823</v>
      </c>
      <c r="G11" s="16">
        <f t="shared" si="1"/>
        <v>50612182103.955658</v>
      </c>
      <c r="H11" s="17">
        <f>+G11/$K$11</f>
        <v>0.11793868275971549</v>
      </c>
      <c r="I11" s="14">
        <f>SUM(I8:I10)</f>
        <v>229897609827.40222</v>
      </c>
      <c r="J11" s="38">
        <f>+I11/$K$11</f>
        <v>0.53571729464183149</v>
      </c>
      <c r="K11" s="37">
        <f t="shared" si="0"/>
        <v>429139794676.79236</v>
      </c>
      <c r="L11" s="24"/>
      <c r="M11" s="24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24"/>
      <c r="M12" s="24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  <c r="L13" s="24"/>
      <c r="M13" s="24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  <c r="L14" s="24"/>
      <c r="M14" s="24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  <c r="L15" s="24"/>
      <c r="M15" s="24"/>
    </row>
    <row r="16" spans="2:13" x14ac:dyDescent="0.25">
      <c r="B16" s="20" t="s">
        <v>5</v>
      </c>
      <c r="C16" s="19">
        <f>+C8+E8</f>
        <v>124539804593.32193</v>
      </c>
      <c r="D16" s="6">
        <f>+D8+F8</f>
        <v>0.33496333901776465</v>
      </c>
      <c r="E16" s="18">
        <f>+G8</f>
        <v>44143138325.006561</v>
      </c>
      <c r="F16" s="6">
        <f>+H8</f>
        <v>0.11872776785182242</v>
      </c>
      <c r="G16" s="18">
        <f>+I8</f>
        <v>203118356168.66501</v>
      </c>
      <c r="H16" s="27">
        <f>+J8</f>
        <v>0.54630889313041286</v>
      </c>
      <c r="I16" s="28">
        <f>+C16+E16+G16</f>
        <v>371801299086.99353</v>
      </c>
      <c r="J16" s="8"/>
      <c r="K16" s="8"/>
      <c r="L16" s="24"/>
      <c r="M16" s="24"/>
    </row>
    <row r="17" spans="2:13" ht="31.5" x14ac:dyDescent="0.25">
      <c r="B17" s="21" t="s">
        <v>6</v>
      </c>
      <c r="C17" s="19">
        <f>+C9+E9</f>
        <v>18728246971.876099</v>
      </c>
      <c r="D17" s="6">
        <f t="shared" ref="D17:D19" si="2">+D9+F9</f>
        <v>0.58821278837984337</v>
      </c>
      <c r="E17" s="18">
        <f>+G9</f>
        <v>2753008382.8759003</v>
      </c>
      <c r="F17" s="6">
        <f t="shared" ref="F17:F18" si="3">+H9</f>
        <v>8.6465900399341961E-2</v>
      </c>
      <c r="G17" s="18">
        <f>+I9</f>
        <v>10357982658.8598</v>
      </c>
      <c r="H17" s="27">
        <f t="shared" ref="H17:H19" si="4">+J9</f>
        <v>0.32532131122081476</v>
      </c>
      <c r="I17" s="29">
        <f t="shared" ref="I17:I19" si="5">+C17+E17+G17</f>
        <v>31839238013.611801</v>
      </c>
      <c r="J17" s="8"/>
      <c r="K17" s="8"/>
      <c r="L17" s="24"/>
      <c r="M17" s="24"/>
    </row>
    <row r="18" spans="2:13" ht="48" thickBot="1" x14ac:dyDescent="0.3">
      <c r="B18" s="22" t="s">
        <v>7</v>
      </c>
      <c r="C18" s="30">
        <f>+C10+E10</f>
        <v>5361951180.2364025</v>
      </c>
      <c r="D18" s="31">
        <f t="shared" si="2"/>
        <v>0.21027871749661325</v>
      </c>
      <c r="E18" s="32">
        <f>+G10</f>
        <v>3716035396.0732002</v>
      </c>
      <c r="F18" s="31">
        <f t="shared" si="3"/>
        <v>0.14573112118932807</v>
      </c>
      <c r="G18" s="32">
        <f>+I10</f>
        <v>16421270999.877399</v>
      </c>
      <c r="H18" s="33">
        <f t="shared" si="4"/>
        <v>0.64399016131405862</v>
      </c>
      <c r="I18" s="34">
        <f t="shared" si="5"/>
        <v>25499257576.187004</v>
      </c>
      <c r="J18" s="8"/>
      <c r="K18" s="8"/>
      <c r="L18" s="24"/>
      <c r="M18" s="24"/>
    </row>
    <row r="19" spans="2:13" ht="16.5" thickBot="1" x14ac:dyDescent="0.3">
      <c r="B19" s="23" t="s">
        <v>10</v>
      </c>
      <c r="C19" s="14">
        <f>SUM(C16:C18)</f>
        <v>148630002745.43442</v>
      </c>
      <c r="D19" s="17">
        <f t="shared" si="2"/>
        <v>0.34634402259845293</v>
      </c>
      <c r="E19" s="35">
        <f t="shared" ref="E19:G19" si="6">SUM(E16:E18)</f>
        <v>50612182103.955658</v>
      </c>
      <c r="F19" s="17">
        <f>+H11</f>
        <v>0.11793868275971549</v>
      </c>
      <c r="G19" s="35">
        <f t="shared" si="6"/>
        <v>229897609827.40222</v>
      </c>
      <c r="H19" s="36">
        <f t="shared" si="4"/>
        <v>0.53571729464183149</v>
      </c>
      <c r="I19" s="37">
        <f t="shared" si="5"/>
        <v>429139794676.7923</v>
      </c>
      <c r="J19" s="8"/>
      <c r="K19" s="8"/>
      <c r="L19" s="24"/>
      <c r="M19" s="24"/>
    </row>
    <row r="20" spans="2:13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</sheetData>
  <mergeCells count="16">
    <mergeCell ref="B2:M2"/>
    <mergeCell ref="B3:M3"/>
    <mergeCell ref="B4:M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ageMargins left="0.7" right="0.7" top="0.75" bottom="0.75" header="0.3" footer="0.3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21.140625" style="1" customWidth="1"/>
    <col min="4" max="4" width="7.85546875" style="1" bestFit="1" customWidth="1"/>
    <col min="5" max="5" width="20.5703125" style="1" bestFit="1" customWidth="1"/>
    <col min="6" max="6" width="7.85546875" style="1" bestFit="1" customWidth="1"/>
    <col min="7" max="7" width="20.42578125" style="1" bestFit="1" customWidth="1"/>
    <col min="8" max="8" width="7.85546875" style="1" bestFit="1" customWidth="1"/>
    <col min="9" max="9" width="20.5703125" style="1" bestFit="1" customWidth="1"/>
    <col min="10" max="10" width="7.85546875" style="1" bestFit="1" customWidth="1"/>
    <col min="11" max="11" width="20.5703125" style="1" bestFit="1" customWidth="1"/>
    <col min="12" max="12" width="21.28515625" style="1" bestFit="1" customWidth="1"/>
    <col min="13" max="13" width="20.42578125" style="1" bestFit="1" customWidth="1"/>
    <col min="14" max="14" width="19.7109375" style="1" bestFit="1" customWidth="1"/>
    <col min="15" max="15" width="19.140625" style="1" bestFit="1" customWidth="1"/>
    <col min="16" max="16" width="21.28515625" style="1" bestFit="1" customWidth="1"/>
    <col min="17" max="17" width="21.85546875" style="1" bestFit="1" customWidth="1"/>
    <col min="18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39"/>
      <c r="M2" s="39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39"/>
      <c r="M3" s="39"/>
    </row>
    <row r="4" spans="2:13" x14ac:dyDescent="0.25">
      <c r="B4" s="64" t="s">
        <v>16</v>
      </c>
      <c r="C4" s="64"/>
      <c r="D4" s="64"/>
      <c r="E4" s="64"/>
      <c r="F4" s="64"/>
      <c r="G4" s="64"/>
      <c r="H4" s="64"/>
      <c r="I4" s="64"/>
      <c r="J4" s="64"/>
      <c r="K4" s="64"/>
      <c r="L4" s="39"/>
      <c r="M4" s="39"/>
    </row>
    <row r="5" spans="2:13" ht="16.5" thickBot="1" x14ac:dyDescent="0.3">
      <c r="C5" s="2"/>
      <c r="D5" s="2"/>
      <c r="E5" s="2"/>
      <c r="J5" s="2"/>
      <c r="K5" s="2"/>
      <c r="L5" s="2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  <c r="L6" s="2"/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  <c r="L7" s="2"/>
    </row>
    <row r="8" spans="2:13" x14ac:dyDescent="0.25">
      <c r="B8" s="20" t="s">
        <v>5</v>
      </c>
      <c r="C8" s="25">
        <v>74817893564.992599</v>
      </c>
      <c r="D8" s="6">
        <f>+C8/$K$8</f>
        <v>0.20383055696152397</v>
      </c>
      <c r="E8" s="18">
        <v>47407505090.125595</v>
      </c>
      <c r="F8" s="6">
        <f>+E8/$K$8</f>
        <v>0.12915490808736108</v>
      </c>
      <c r="G8" s="18">
        <v>43717787863.244476</v>
      </c>
      <c r="H8" s="6">
        <f>+G8/$K$8</f>
        <v>0.11910280582211358</v>
      </c>
      <c r="I8" s="18">
        <v>201116074273.01898</v>
      </c>
      <c r="J8" s="27">
        <f>+I8/$K$8</f>
        <v>0.54791172912900143</v>
      </c>
      <c r="K8" s="28">
        <f>+C8+E8+G8+I8</f>
        <v>367059260791.38165</v>
      </c>
      <c r="L8" s="2"/>
    </row>
    <row r="9" spans="2:13" ht="31.5" x14ac:dyDescent="0.25">
      <c r="B9" s="21" t="s">
        <v>6</v>
      </c>
      <c r="C9" s="19">
        <v>8763812454.7624989</v>
      </c>
      <c r="D9" s="6">
        <f>+C9/$K$9</f>
        <v>0.27671573957306367</v>
      </c>
      <c r="E9" s="18">
        <v>10040719352.568699</v>
      </c>
      <c r="F9" s="6">
        <f>+E9/$K$9</f>
        <v>0.31703383611110336</v>
      </c>
      <c r="G9" s="18">
        <v>2698725342.8144999</v>
      </c>
      <c r="H9" s="6">
        <f>+G9/$K$9</f>
        <v>8.5211748082954827E-2</v>
      </c>
      <c r="I9" s="18">
        <v>10167555895.342501</v>
      </c>
      <c r="J9" s="27">
        <f>+I9/$K$9</f>
        <v>0.32103867623287818</v>
      </c>
      <c r="K9" s="29">
        <f t="shared" ref="K9:K11" si="0">+C9+E9+G9+I9</f>
        <v>31670813045.488197</v>
      </c>
      <c r="L9" s="2"/>
    </row>
    <row r="10" spans="2:13" ht="35.25" customHeight="1" thickBot="1" x14ac:dyDescent="0.3">
      <c r="B10" s="26" t="s">
        <v>7</v>
      </c>
      <c r="C10" s="30">
        <v>2468201381.0200996</v>
      </c>
      <c r="D10" s="31">
        <f>+C10/$K$10</f>
        <v>9.8054920208493795E-2</v>
      </c>
      <c r="E10" s="32">
        <v>2588473504.2733002</v>
      </c>
      <c r="F10" s="31">
        <f>+E10/$K$10</f>
        <v>0.10283300417667655</v>
      </c>
      <c r="G10" s="32">
        <v>3686562570.5219002</v>
      </c>
      <c r="H10" s="31">
        <f>+G10/$K$10</f>
        <v>0.14645709279473129</v>
      </c>
      <c r="I10" s="32">
        <v>16428384485.9697</v>
      </c>
      <c r="J10" s="33">
        <f>+I10/$K$10</f>
        <v>0.65265498282009837</v>
      </c>
      <c r="K10" s="34">
        <f t="shared" si="0"/>
        <v>25171621941.785</v>
      </c>
      <c r="L10" s="2"/>
    </row>
    <row r="11" spans="2:13" ht="16.5" thickBot="1" x14ac:dyDescent="0.3">
      <c r="B11" s="13" t="s">
        <v>10</v>
      </c>
      <c r="C11" s="16">
        <f>SUM(C8:C10)</f>
        <v>86049907400.775192</v>
      </c>
      <c r="D11" s="17">
        <f>+C11/$K$11</f>
        <v>0.20299495910888535</v>
      </c>
      <c r="E11" s="16">
        <f t="shared" ref="E11:G11" si="1">SUM(E8:E10)</f>
        <v>60036697946.96759</v>
      </c>
      <c r="F11" s="17">
        <f>+E11/$K$11</f>
        <v>0.14162882230675586</v>
      </c>
      <c r="G11" s="16">
        <f t="shared" si="1"/>
        <v>50103075776.580872</v>
      </c>
      <c r="H11" s="17">
        <f>+G11/$K$11</f>
        <v>0.11819503501760646</v>
      </c>
      <c r="I11" s="14">
        <f>SUM(I8:I10)</f>
        <v>227712014654.33118</v>
      </c>
      <c r="J11" s="38">
        <f>+I11/$K$11</f>
        <v>0.53718118356675226</v>
      </c>
      <c r="K11" s="37">
        <f t="shared" si="0"/>
        <v>423901695778.65485</v>
      </c>
      <c r="L11" s="2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  <c r="L13" s="2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  <c r="L14" s="2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  <c r="L15" s="2"/>
    </row>
    <row r="16" spans="2:13" x14ac:dyDescent="0.25">
      <c r="B16" s="20" t="s">
        <v>5</v>
      </c>
      <c r="C16" s="19">
        <f>+C8+E8</f>
        <v>122225398655.11819</v>
      </c>
      <c r="D16" s="6">
        <f>+D8+F8</f>
        <v>0.33298546504888504</v>
      </c>
      <c r="E16" s="18">
        <f>+G8</f>
        <v>43717787863.244476</v>
      </c>
      <c r="F16" s="6">
        <f>+H8</f>
        <v>0.11910280582211358</v>
      </c>
      <c r="G16" s="18">
        <f>+I8</f>
        <v>201116074273.01898</v>
      </c>
      <c r="H16" s="27">
        <f>+J8</f>
        <v>0.54791172912900143</v>
      </c>
      <c r="I16" s="28">
        <f>+C16+E16+G16</f>
        <v>367059260791.38165</v>
      </c>
      <c r="J16" s="8"/>
      <c r="K16" s="8"/>
      <c r="L16" s="2"/>
    </row>
    <row r="17" spans="2:12" ht="31.5" x14ac:dyDescent="0.25">
      <c r="B17" s="21" t="s">
        <v>6</v>
      </c>
      <c r="C17" s="19">
        <f>+C9+E9</f>
        <v>18804531807.3312</v>
      </c>
      <c r="D17" s="6">
        <f t="shared" ref="D17:D19" si="2">+D9+F9</f>
        <v>0.59374957568416709</v>
      </c>
      <c r="E17" s="18">
        <f>+G9</f>
        <v>2698725342.8144999</v>
      </c>
      <c r="F17" s="6">
        <f t="shared" ref="F17:F18" si="3">+H9</f>
        <v>8.5211748082954827E-2</v>
      </c>
      <c r="G17" s="18">
        <f>+I9</f>
        <v>10167555895.342501</v>
      </c>
      <c r="H17" s="27">
        <f t="shared" ref="H17:H19" si="4">+J9</f>
        <v>0.32103867623287818</v>
      </c>
      <c r="I17" s="29">
        <f t="shared" ref="I17:I19" si="5">+C17+E17+G17</f>
        <v>31670813045.488197</v>
      </c>
      <c r="J17" s="8"/>
      <c r="K17" s="8"/>
      <c r="L17" s="2"/>
    </row>
    <row r="18" spans="2:12" ht="39.75" customHeight="1" thickBot="1" x14ac:dyDescent="0.3">
      <c r="B18" s="22" t="s">
        <v>7</v>
      </c>
      <c r="C18" s="30">
        <f>+C10+E10</f>
        <v>5056674885.2933998</v>
      </c>
      <c r="D18" s="31">
        <f t="shared" si="2"/>
        <v>0.20088792438517034</v>
      </c>
      <c r="E18" s="32">
        <f>+G10</f>
        <v>3686562570.5219002</v>
      </c>
      <c r="F18" s="31">
        <f t="shared" si="3"/>
        <v>0.14645709279473129</v>
      </c>
      <c r="G18" s="32">
        <f>+I10</f>
        <v>16428384485.9697</v>
      </c>
      <c r="H18" s="33">
        <f t="shared" si="4"/>
        <v>0.65265498282009837</v>
      </c>
      <c r="I18" s="34">
        <f t="shared" si="5"/>
        <v>25171621941.785</v>
      </c>
      <c r="J18" s="8"/>
      <c r="K18" s="8"/>
      <c r="L18" s="2"/>
    </row>
    <row r="19" spans="2:12" ht="16.5" thickBot="1" x14ac:dyDescent="0.3">
      <c r="B19" s="23" t="s">
        <v>10</v>
      </c>
      <c r="C19" s="14">
        <f>SUM(C16:C18)</f>
        <v>146086605347.7428</v>
      </c>
      <c r="D19" s="17">
        <f t="shared" si="2"/>
        <v>0.34462378141564121</v>
      </c>
      <c r="E19" s="35">
        <f t="shared" ref="E19:G19" si="6">SUM(E16:E18)</f>
        <v>50103075776.580872</v>
      </c>
      <c r="F19" s="17">
        <f>+H11</f>
        <v>0.11819503501760646</v>
      </c>
      <c r="G19" s="35">
        <f t="shared" si="6"/>
        <v>227712014654.33118</v>
      </c>
      <c r="H19" s="36">
        <f t="shared" si="4"/>
        <v>0.53718118356675226</v>
      </c>
      <c r="I19" s="37">
        <f t="shared" si="5"/>
        <v>423901695778.65485</v>
      </c>
      <c r="J19" s="8"/>
      <c r="K19" s="8"/>
      <c r="L19" s="2"/>
    </row>
    <row r="20" spans="2:12" x14ac:dyDescent="0.25">
      <c r="C20" s="2"/>
      <c r="D20" s="2"/>
      <c r="E20" s="2"/>
      <c r="J20" s="2"/>
      <c r="K20" s="2"/>
      <c r="L20" s="2"/>
    </row>
  </sheetData>
  <mergeCells count="16">
    <mergeCell ref="B2:K2"/>
    <mergeCell ref="B3:K3"/>
    <mergeCell ref="B4:K4"/>
    <mergeCell ref="B14:B15"/>
    <mergeCell ref="C14:H14"/>
    <mergeCell ref="I14:I15"/>
    <mergeCell ref="C15:D15"/>
    <mergeCell ref="E15:F15"/>
    <mergeCell ref="G15:H15"/>
    <mergeCell ref="B6:B7"/>
    <mergeCell ref="C6:J6"/>
    <mergeCell ref="K6:K7"/>
    <mergeCell ref="C7:D7"/>
    <mergeCell ref="E7:F7"/>
    <mergeCell ref="G7:H7"/>
    <mergeCell ref="I7:J7"/>
  </mergeCells>
  <pageMargins left="0.7" right="0.7" top="0.75" bottom="0.75" header="0.3" footer="0.3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20.85546875" style="1" bestFit="1" customWidth="1"/>
    <col min="4" max="4" width="7.85546875" style="1" bestFit="1" customWidth="1"/>
    <col min="5" max="5" width="20.5703125" style="1" bestFit="1" customWidth="1"/>
    <col min="6" max="6" width="7.85546875" style="1" bestFit="1" customWidth="1"/>
    <col min="7" max="7" width="20.42578125" style="1" bestFit="1" customWidth="1"/>
    <col min="8" max="8" width="7.85546875" style="1" bestFit="1" customWidth="1"/>
    <col min="9" max="9" width="20.5703125" style="1" bestFit="1" customWidth="1"/>
    <col min="10" max="10" width="7.85546875" style="1" bestFit="1" customWidth="1"/>
    <col min="11" max="11" width="20.5703125" style="1" bestFit="1" customWidth="1"/>
    <col min="12" max="12" width="21.28515625" style="1" bestFit="1" customWidth="1"/>
    <col min="13" max="13" width="20.42578125" style="1" bestFit="1" customWidth="1"/>
    <col min="14" max="14" width="19.7109375" style="1" bestFit="1" customWidth="1"/>
    <col min="15" max="15" width="19.140625" style="1" bestFit="1" customWidth="1"/>
    <col min="16" max="16" width="21.28515625" style="1" bestFit="1" customWidth="1"/>
    <col min="17" max="17" width="21.85546875" style="1" bestFit="1" customWidth="1"/>
    <col min="18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39"/>
      <c r="M2" s="39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39"/>
      <c r="M3" s="39"/>
    </row>
    <row r="4" spans="2:13" x14ac:dyDescent="0.25">
      <c r="B4" s="64" t="s">
        <v>15</v>
      </c>
      <c r="C4" s="64"/>
      <c r="D4" s="64"/>
      <c r="E4" s="64"/>
      <c r="F4" s="64"/>
      <c r="G4" s="64"/>
      <c r="H4" s="64"/>
      <c r="I4" s="64"/>
      <c r="J4" s="64"/>
      <c r="K4" s="64"/>
      <c r="L4" s="39"/>
      <c r="M4" s="39"/>
    </row>
    <row r="5" spans="2:13" ht="16.5" thickBot="1" x14ac:dyDescent="0.3">
      <c r="C5" s="2"/>
      <c r="D5" s="2"/>
      <c r="E5" s="2"/>
      <c r="J5" s="2"/>
      <c r="K5" s="2"/>
      <c r="L5" s="2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  <c r="L6" s="2"/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  <c r="L7" s="2"/>
    </row>
    <row r="8" spans="2:13" x14ac:dyDescent="0.25">
      <c r="B8" s="20" t="s">
        <v>5</v>
      </c>
      <c r="C8" s="25">
        <v>76147124760.440903</v>
      </c>
      <c r="D8" s="6">
        <f>+C8/$K$8</f>
        <v>0.21039475058515963</v>
      </c>
      <c r="E8" s="18">
        <v>50853203749.486191</v>
      </c>
      <c r="F8" s="6">
        <f>+E8/$K$8</f>
        <v>0.14050756549231921</v>
      </c>
      <c r="G8" s="18">
        <v>44066813546.155594</v>
      </c>
      <c r="H8" s="6">
        <f>+G8/$K$8</f>
        <v>0.12175674753700913</v>
      </c>
      <c r="I8" s="18">
        <v>190857880068.552</v>
      </c>
      <c r="J8" s="27">
        <f>+I8/$K$8</f>
        <v>0.52734093638551194</v>
      </c>
      <c r="K8" s="28">
        <f>+C8+E8+G8+I8</f>
        <v>361925022124.6347</v>
      </c>
      <c r="L8" s="2"/>
    </row>
    <row r="9" spans="2:13" ht="31.5" x14ac:dyDescent="0.25">
      <c r="B9" s="21" t="s">
        <v>6</v>
      </c>
      <c r="C9" s="19">
        <v>9484650771.3088989</v>
      </c>
      <c r="D9" s="6">
        <f>+C9/$K$9</f>
        <v>0.30159239366690827</v>
      </c>
      <c r="E9" s="18">
        <v>10173809065.378597</v>
      </c>
      <c r="F9" s="6">
        <f>+E9/$K$9</f>
        <v>0.32350621047844708</v>
      </c>
      <c r="G9" s="18">
        <v>2523457153.2922001</v>
      </c>
      <c r="H9" s="6">
        <f>+G9/$K$9</f>
        <v>8.0240749135379069E-2</v>
      </c>
      <c r="I9" s="18">
        <v>9266657213.0691986</v>
      </c>
      <c r="J9" s="27">
        <f>+I9/$K$9</f>
        <v>0.29466064671926551</v>
      </c>
      <c r="K9" s="29">
        <f t="shared" ref="K9:K11" si="0">+C9+E9+G9+I9</f>
        <v>31448574203.048897</v>
      </c>
      <c r="L9" s="2"/>
    </row>
    <row r="10" spans="2:13" ht="48" thickBot="1" x14ac:dyDescent="0.3">
      <c r="B10" s="26" t="s">
        <v>7</v>
      </c>
      <c r="C10" s="30">
        <v>2933556944.2244015</v>
      </c>
      <c r="D10" s="31">
        <f>+C10/$K$10</f>
        <v>0.11826547132100196</v>
      </c>
      <c r="E10" s="32">
        <v>2549257595.7853003</v>
      </c>
      <c r="F10" s="31">
        <f>+E10/$K$10</f>
        <v>0.10277255796168057</v>
      </c>
      <c r="G10" s="32">
        <v>3698681731.0516996</v>
      </c>
      <c r="H10" s="31">
        <f>+G10/$K$10</f>
        <v>0.14911124839434781</v>
      </c>
      <c r="I10" s="32">
        <v>15623350921.083099</v>
      </c>
      <c r="J10" s="33">
        <f>+I10/$K$10</f>
        <v>0.62985072232296968</v>
      </c>
      <c r="K10" s="34">
        <f t="shared" si="0"/>
        <v>24804847192.144501</v>
      </c>
      <c r="L10" s="2"/>
    </row>
    <row r="11" spans="2:13" ht="16.5" thickBot="1" x14ac:dyDescent="0.3">
      <c r="B11" s="13" t="s">
        <v>10</v>
      </c>
      <c r="C11" s="16">
        <f>SUM(C8:C10)</f>
        <v>88565332475.974197</v>
      </c>
      <c r="D11" s="17">
        <f>+C11/$K$11</f>
        <v>0.21178837371557349</v>
      </c>
      <c r="E11" s="16">
        <f t="shared" ref="E11:G11" si="1">SUM(E8:E10)</f>
        <v>63576270410.650093</v>
      </c>
      <c r="F11" s="17">
        <f>+E11/$K$11</f>
        <v>0.15203143872153133</v>
      </c>
      <c r="G11" s="16">
        <f t="shared" si="1"/>
        <v>50288952430.499489</v>
      </c>
      <c r="H11" s="17">
        <f>+G11/$K$11</f>
        <v>0.12025716105118894</v>
      </c>
      <c r="I11" s="14">
        <f>SUM(I8:I10)</f>
        <v>215747888202.70432</v>
      </c>
      <c r="J11" s="38">
        <f>+I11/$K$11</f>
        <v>0.51592302651170618</v>
      </c>
      <c r="K11" s="37">
        <f t="shared" si="0"/>
        <v>418178443519.82812</v>
      </c>
      <c r="L11" s="2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  <c r="L13" s="2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  <c r="L14" s="2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  <c r="L15" s="2"/>
    </row>
    <row r="16" spans="2:13" x14ac:dyDescent="0.25">
      <c r="B16" s="20" t="s">
        <v>5</v>
      </c>
      <c r="C16" s="19">
        <f>+C8+E8</f>
        <v>127000328509.92709</v>
      </c>
      <c r="D16" s="6">
        <f>+D8+F8</f>
        <v>0.35090231607747885</v>
      </c>
      <c r="E16" s="18">
        <f>+G8</f>
        <v>44066813546.155594</v>
      </c>
      <c r="F16" s="6">
        <f>+H8</f>
        <v>0.12175674753700913</v>
      </c>
      <c r="G16" s="18">
        <f>+I8</f>
        <v>190857880068.552</v>
      </c>
      <c r="H16" s="27">
        <f>+J8</f>
        <v>0.52734093638551194</v>
      </c>
      <c r="I16" s="28">
        <f>+C16+E16+G16</f>
        <v>361925022124.6347</v>
      </c>
      <c r="J16" s="8"/>
      <c r="K16" s="8"/>
      <c r="L16" s="2"/>
    </row>
    <row r="17" spans="2:12" ht="31.5" x14ac:dyDescent="0.25">
      <c r="B17" s="21" t="s">
        <v>6</v>
      </c>
      <c r="C17" s="19">
        <f>+C9+E9</f>
        <v>19658459836.687496</v>
      </c>
      <c r="D17" s="6">
        <f t="shared" ref="D17:D19" si="2">+D9+F9</f>
        <v>0.62509860414535534</v>
      </c>
      <c r="E17" s="18">
        <f>+G9</f>
        <v>2523457153.2922001</v>
      </c>
      <c r="F17" s="6">
        <f t="shared" ref="F17:F18" si="3">+H9</f>
        <v>8.0240749135379069E-2</v>
      </c>
      <c r="G17" s="18">
        <f>+I9</f>
        <v>9266657213.0691986</v>
      </c>
      <c r="H17" s="27">
        <f t="shared" ref="H17:H19" si="4">+J9</f>
        <v>0.29466064671926551</v>
      </c>
      <c r="I17" s="29">
        <f t="shared" ref="I17:I19" si="5">+C17+E17+G17</f>
        <v>31448574203.048897</v>
      </c>
      <c r="J17" s="8"/>
      <c r="K17" s="8"/>
      <c r="L17" s="2"/>
    </row>
    <row r="18" spans="2:12" ht="48" thickBot="1" x14ac:dyDescent="0.3">
      <c r="B18" s="22" t="s">
        <v>7</v>
      </c>
      <c r="C18" s="30">
        <f>+C10+E10</f>
        <v>5482814540.0097017</v>
      </c>
      <c r="D18" s="31">
        <f t="shared" si="2"/>
        <v>0.22103802928268251</v>
      </c>
      <c r="E18" s="32">
        <f>+G10</f>
        <v>3698681731.0516996</v>
      </c>
      <c r="F18" s="31">
        <f t="shared" si="3"/>
        <v>0.14911124839434781</v>
      </c>
      <c r="G18" s="32">
        <f>+I10</f>
        <v>15623350921.083099</v>
      </c>
      <c r="H18" s="33">
        <f t="shared" si="4"/>
        <v>0.62985072232296968</v>
      </c>
      <c r="I18" s="34">
        <f t="shared" si="5"/>
        <v>24804847192.144501</v>
      </c>
      <c r="J18" s="8"/>
      <c r="K18" s="8"/>
      <c r="L18" s="2"/>
    </row>
    <row r="19" spans="2:12" ht="16.5" thickBot="1" x14ac:dyDescent="0.3">
      <c r="B19" s="23" t="s">
        <v>10</v>
      </c>
      <c r="C19" s="14">
        <f>SUM(C16:C18)</f>
        <v>152141602886.6243</v>
      </c>
      <c r="D19" s="17">
        <f t="shared" si="2"/>
        <v>0.36381981243710482</v>
      </c>
      <c r="E19" s="35">
        <f t="shared" ref="E19:G19" si="6">SUM(E16:E18)</f>
        <v>50288952430.499489</v>
      </c>
      <c r="F19" s="17">
        <f>+H11</f>
        <v>0.12025716105118894</v>
      </c>
      <c r="G19" s="35">
        <f t="shared" si="6"/>
        <v>215747888202.70432</v>
      </c>
      <c r="H19" s="36">
        <f t="shared" si="4"/>
        <v>0.51592302651170618</v>
      </c>
      <c r="I19" s="37">
        <f t="shared" si="5"/>
        <v>418178443519.82812</v>
      </c>
      <c r="J19" s="8"/>
      <c r="K19" s="8"/>
      <c r="L19" s="2"/>
    </row>
    <row r="20" spans="2:12" x14ac:dyDescent="0.25">
      <c r="C20" s="2"/>
      <c r="D20" s="2"/>
      <c r="E20" s="2"/>
      <c r="J20" s="2"/>
      <c r="K20" s="2"/>
      <c r="L20" s="2"/>
    </row>
  </sheetData>
  <mergeCells count="16">
    <mergeCell ref="B2:K2"/>
    <mergeCell ref="B3:K3"/>
    <mergeCell ref="B4:K4"/>
    <mergeCell ref="B14:B15"/>
    <mergeCell ref="C14:H14"/>
    <mergeCell ref="I14:I15"/>
    <mergeCell ref="C15:D15"/>
    <mergeCell ref="E15:F15"/>
    <mergeCell ref="G15:H15"/>
    <mergeCell ref="B6:B7"/>
    <mergeCell ref="C6:J6"/>
    <mergeCell ref="K6:K7"/>
    <mergeCell ref="C7:D7"/>
    <mergeCell ref="E7:F7"/>
    <mergeCell ref="G7:H7"/>
    <mergeCell ref="I7:J7"/>
  </mergeCells>
  <pageMargins left="0.7" right="0.7" top="0.75" bottom="0.75" header="0.3" footer="0.3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20.85546875" style="1" bestFit="1" customWidth="1"/>
    <col min="4" max="4" width="7.85546875" style="1" bestFit="1" customWidth="1"/>
    <col min="5" max="5" width="20.5703125" style="1" bestFit="1" customWidth="1"/>
    <col min="6" max="6" width="7.85546875" style="1" bestFit="1" customWidth="1"/>
    <col min="7" max="7" width="20.42578125" style="1" bestFit="1" customWidth="1"/>
    <col min="8" max="8" width="7.85546875" style="1" bestFit="1" customWidth="1"/>
    <col min="9" max="9" width="20.5703125" style="1" bestFit="1" customWidth="1"/>
    <col min="10" max="10" width="7.85546875" style="1" bestFit="1" customWidth="1"/>
    <col min="11" max="11" width="20.5703125" style="1" bestFit="1" customWidth="1"/>
    <col min="12" max="12" width="21.28515625" style="1" bestFit="1" customWidth="1"/>
    <col min="13" max="13" width="20.42578125" style="1" bestFit="1" customWidth="1"/>
    <col min="14" max="14" width="19.7109375" style="1" bestFit="1" customWidth="1"/>
    <col min="15" max="15" width="19.140625" style="1" bestFit="1" customWidth="1"/>
    <col min="16" max="16" width="21.28515625" style="1" bestFit="1" customWidth="1"/>
    <col min="17" max="17" width="21.85546875" style="1" bestFit="1" customWidth="1"/>
    <col min="18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39"/>
      <c r="M2" s="39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39"/>
      <c r="M3" s="39"/>
    </row>
    <row r="4" spans="2:13" x14ac:dyDescent="0.25">
      <c r="B4" s="64" t="s">
        <v>14</v>
      </c>
      <c r="C4" s="64"/>
      <c r="D4" s="64"/>
      <c r="E4" s="64"/>
      <c r="F4" s="64"/>
      <c r="G4" s="64"/>
      <c r="H4" s="64"/>
      <c r="I4" s="64"/>
      <c r="J4" s="64"/>
      <c r="K4" s="64"/>
      <c r="L4" s="39"/>
      <c r="M4" s="39"/>
    </row>
    <row r="5" spans="2:13" ht="16.5" thickBot="1" x14ac:dyDescent="0.3">
      <c r="C5" s="2"/>
      <c r="D5" s="2"/>
      <c r="E5" s="2"/>
      <c r="J5" s="2"/>
      <c r="K5" s="2"/>
      <c r="L5" s="2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  <c r="L6" s="2"/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  <c r="L7" s="2"/>
    </row>
    <row r="8" spans="2:13" x14ac:dyDescent="0.25">
      <c r="B8" s="20" t="s">
        <v>5</v>
      </c>
      <c r="C8" s="25">
        <v>76973930981.018784</v>
      </c>
      <c r="D8" s="6">
        <f>+C8/$K$8</f>
        <v>0.21547966778241426</v>
      </c>
      <c r="E8" s="18">
        <v>55410767006.495499</v>
      </c>
      <c r="F8" s="6">
        <f>+E8/$K$8</f>
        <v>0.15511606999872077</v>
      </c>
      <c r="G8" s="18">
        <v>44687358507.281487</v>
      </c>
      <c r="H8" s="6">
        <f>+G8/$K$8</f>
        <v>0.12509712109671459</v>
      </c>
      <c r="I8" s="18">
        <v>180149261753.871</v>
      </c>
      <c r="J8" s="27">
        <f>+I8/$K$8</f>
        <v>0.50430714112215047</v>
      </c>
      <c r="K8" s="28">
        <f>+C8+E8+G8+I8</f>
        <v>357221318248.66675</v>
      </c>
      <c r="L8" s="2"/>
    </row>
    <row r="9" spans="2:13" ht="31.5" x14ac:dyDescent="0.25">
      <c r="B9" s="21" t="s">
        <v>6</v>
      </c>
      <c r="C9" s="19">
        <v>9241458107.4327011</v>
      </c>
      <c r="D9" s="6">
        <f>+C9/$K$9</f>
        <v>0.29558520150875117</v>
      </c>
      <c r="E9" s="18">
        <v>10862303267.782701</v>
      </c>
      <c r="F9" s="6">
        <f>+E9/$K$9</f>
        <v>0.34742743655077457</v>
      </c>
      <c r="G9" s="18">
        <v>2577087829.6282001</v>
      </c>
      <c r="H9" s="6">
        <f>+G9/$K$9</f>
        <v>8.2427363363119482E-2</v>
      </c>
      <c r="I9" s="18">
        <v>8584106077.9705</v>
      </c>
      <c r="J9" s="27">
        <f>+I9/$K$9</f>
        <v>0.27455999857735475</v>
      </c>
      <c r="K9" s="29">
        <f t="shared" ref="K9:K11" si="0">+C9+E9+G9+I9</f>
        <v>31264955282.814102</v>
      </c>
      <c r="L9" s="2"/>
    </row>
    <row r="10" spans="2:13" ht="48" thickBot="1" x14ac:dyDescent="0.3">
      <c r="B10" s="26" t="s">
        <v>7</v>
      </c>
      <c r="C10" s="30">
        <v>3167371693.3081989</v>
      </c>
      <c r="D10" s="31">
        <f>+C10/$K$10</f>
        <v>0.12934345516221629</v>
      </c>
      <c r="E10" s="32">
        <v>2900820108.1318998</v>
      </c>
      <c r="F10" s="31">
        <f>+E10/$K$10</f>
        <v>0.11845849869231154</v>
      </c>
      <c r="G10" s="32">
        <v>3734305629.1318998</v>
      </c>
      <c r="H10" s="31">
        <f>+G10/$K$10</f>
        <v>0.1524948883404178</v>
      </c>
      <c r="I10" s="32">
        <v>14685573414.1092</v>
      </c>
      <c r="J10" s="33">
        <f>+I10/$K$10</f>
        <v>0.59970315780505434</v>
      </c>
      <c r="K10" s="34">
        <f t="shared" si="0"/>
        <v>24488070844.681198</v>
      </c>
      <c r="L10" s="2"/>
    </row>
    <row r="11" spans="2:13" ht="16.5" thickBot="1" x14ac:dyDescent="0.3">
      <c r="B11" s="13" t="s">
        <v>10</v>
      </c>
      <c r="C11" s="16">
        <f>SUM(C8:C10)</f>
        <v>89382760781.759674</v>
      </c>
      <c r="D11" s="17">
        <f>+C11/$K$11</f>
        <v>0.21643659466735407</v>
      </c>
      <c r="E11" s="16">
        <f t="shared" ref="E11:G11" si="1">SUM(E8:E10)</f>
        <v>69173890382.410095</v>
      </c>
      <c r="F11" s="17">
        <f>+E11/$K$11</f>
        <v>0.16750166523517093</v>
      </c>
      <c r="G11" s="16">
        <f t="shared" si="1"/>
        <v>50998751966.04158</v>
      </c>
      <c r="H11" s="17">
        <f>+G11/$K$11</f>
        <v>0.12349133223537205</v>
      </c>
      <c r="I11" s="14">
        <f>SUM(I8:I10)</f>
        <v>203418941245.95068</v>
      </c>
      <c r="J11" s="38">
        <f>+I11/$K$11</f>
        <v>0.49257040786210293</v>
      </c>
      <c r="K11" s="37">
        <f t="shared" si="0"/>
        <v>412974344376.16205</v>
      </c>
      <c r="L11" s="2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  <c r="L13" s="2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  <c r="L14" s="2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  <c r="L15" s="2"/>
    </row>
    <row r="16" spans="2:13" x14ac:dyDescent="0.25">
      <c r="B16" s="20" t="s">
        <v>5</v>
      </c>
      <c r="C16" s="19">
        <f>+C8+E8</f>
        <v>132384697987.51428</v>
      </c>
      <c r="D16" s="6">
        <f>+D8+F8</f>
        <v>0.37059573778113503</v>
      </c>
      <c r="E16" s="18">
        <f>+G8</f>
        <v>44687358507.281487</v>
      </c>
      <c r="F16" s="6">
        <f>+H8</f>
        <v>0.12509712109671459</v>
      </c>
      <c r="G16" s="18">
        <f>+I8</f>
        <v>180149261753.871</v>
      </c>
      <c r="H16" s="27">
        <f>+J8</f>
        <v>0.50430714112215047</v>
      </c>
      <c r="I16" s="28">
        <f>+C16+E16+G16</f>
        <v>357221318248.66675</v>
      </c>
      <c r="J16" s="8"/>
      <c r="K16" s="8"/>
      <c r="L16" s="2"/>
    </row>
    <row r="17" spans="2:12" ht="31.5" x14ac:dyDescent="0.25">
      <c r="B17" s="21" t="s">
        <v>6</v>
      </c>
      <c r="C17" s="19">
        <f>+C9+E9</f>
        <v>20103761375.215401</v>
      </c>
      <c r="D17" s="6">
        <f t="shared" ref="D17:D19" si="2">+D9+F9</f>
        <v>0.6430126380595258</v>
      </c>
      <c r="E17" s="18">
        <f>+G9</f>
        <v>2577087829.6282001</v>
      </c>
      <c r="F17" s="6">
        <f t="shared" ref="F17:F18" si="3">+H9</f>
        <v>8.2427363363119482E-2</v>
      </c>
      <c r="G17" s="18">
        <f>+I9</f>
        <v>8584106077.9705</v>
      </c>
      <c r="H17" s="27">
        <f t="shared" ref="H17:H19" si="4">+J9</f>
        <v>0.27455999857735475</v>
      </c>
      <c r="I17" s="29">
        <f t="shared" ref="I17:I19" si="5">+C17+E17+G17</f>
        <v>31264955282.814102</v>
      </c>
      <c r="J17" s="8"/>
      <c r="K17" s="8"/>
      <c r="L17" s="2"/>
    </row>
    <row r="18" spans="2:12" ht="48" thickBot="1" x14ac:dyDescent="0.3">
      <c r="B18" s="22" t="s">
        <v>7</v>
      </c>
      <c r="C18" s="30">
        <f>+C10+E10</f>
        <v>6068191801.4400988</v>
      </c>
      <c r="D18" s="31">
        <f t="shared" si="2"/>
        <v>0.24780195385452783</v>
      </c>
      <c r="E18" s="32">
        <f>+G10</f>
        <v>3734305629.1318998</v>
      </c>
      <c r="F18" s="31">
        <f t="shared" si="3"/>
        <v>0.1524948883404178</v>
      </c>
      <c r="G18" s="32">
        <f>+I10</f>
        <v>14685573414.1092</v>
      </c>
      <c r="H18" s="33">
        <f t="shared" si="4"/>
        <v>0.59970315780505434</v>
      </c>
      <c r="I18" s="34">
        <f t="shared" si="5"/>
        <v>24488070844.681198</v>
      </c>
      <c r="J18" s="8"/>
      <c r="K18" s="8"/>
      <c r="L18" s="2"/>
    </row>
    <row r="19" spans="2:12" ht="16.5" thickBot="1" x14ac:dyDescent="0.3">
      <c r="B19" s="23" t="s">
        <v>10</v>
      </c>
      <c r="C19" s="14">
        <f>SUM(C16:C18)</f>
        <v>158556651164.16977</v>
      </c>
      <c r="D19" s="17">
        <f t="shared" si="2"/>
        <v>0.383938259902525</v>
      </c>
      <c r="E19" s="35">
        <f t="shared" ref="E19:G19" si="6">SUM(E16:E18)</f>
        <v>50998751966.04158</v>
      </c>
      <c r="F19" s="17">
        <f>+H11</f>
        <v>0.12349133223537205</v>
      </c>
      <c r="G19" s="35">
        <f t="shared" si="6"/>
        <v>203418941245.95068</v>
      </c>
      <c r="H19" s="36">
        <f t="shared" si="4"/>
        <v>0.49257040786210293</v>
      </c>
      <c r="I19" s="37">
        <f t="shared" si="5"/>
        <v>412974344376.16205</v>
      </c>
      <c r="J19" s="8"/>
      <c r="K19" s="8"/>
      <c r="L19" s="2"/>
    </row>
    <row r="20" spans="2:12" x14ac:dyDescent="0.25">
      <c r="C20" s="2"/>
      <c r="D20" s="2"/>
      <c r="E20" s="2"/>
      <c r="J20" s="2"/>
      <c r="K20" s="2"/>
      <c r="L20" s="2"/>
    </row>
  </sheetData>
  <mergeCells count="16">
    <mergeCell ref="B2:K2"/>
    <mergeCell ref="B3:K3"/>
    <mergeCell ref="B4:K4"/>
    <mergeCell ref="B14:B15"/>
    <mergeCell ref="C14:H14"/>
    <mergeCell ref="I14:I15"/>
    <mergeCell ref="C15:D15"/>
    <mergeCell ref="E15:F15"/>
    <mergeCell ref="G15:H15"/>
    <mergeCell ref="B6:B7"/>
    <mergeCell ref="C6:J6"/>
    <mergeCell ref="K6:K7"/>
    <mergeCell ref="C7:D7"/>
    <mergeCell ref="E7:F7"/>
    <mergeCell ref="G7:H7"/>
    <mergeCell ref="I7:J7"/>
  </mergeCells>
  <pageMargins left="0.7" right="0.7" top="0.75" bottom="0.75" header="0.3" footer="0.3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20.85546875" style="1" bestFit="1" customWidth="1"/>
    <col min="4" max="4" width="7.85546875" style="1" bestFit="1" customWidth="1"/>
    <col min="5" max="5" width="20.5703125" style="1" bestFit="1" customWidth="1"/>
    <col min="6" max="6" width="7.85546875" style="1" bestFit="1" customWidth="1"/>
    <col min="7" max="7" width="20.42578125" style="1" bestFit="1" customWidth="1"/>
    <col min="8" max="8" width="7.85546875" style="1" bestFit="1" customWidth="1"/>
    <col min="9" max="9" width="20.5703125" style="1" bestFit="1" customWidth="1"/>
    <col min="10" max="10" width="7.85546875" style="1" bestFit="1" customWidth="1"/>
    <col min="11" max="11" width="20.85546875" style="1" bestFit="1" customWidth="1"/>
    <col min="12" max="12" width="21.28515625" style="1" bestFit="1" customWidth="1"/>
    <col min="13" max="13" width="20.42578125" style="1" bestFit="1" customWidth="1"/>
    <col min="14" max="14" width="19.7109375" style="1" bestFit="1" customWidth="1"/>
    <col min="15" max="15" width="19.140625" style="1" bestFit="1" customWidth="1"/>
    <col min="16" max="16" width="21.28515625" style="1" bestFit="1" customWidth="1"/>
    <col min="17" max="17" width="21.85546875" style="1" bestFit="1" customWidth="1"/>
    <col min="18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39"/>
      <c r="M2" s="39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39"/>
      <c r="M3" s="39"/>
    </row>
    <row r="4" spans="2:13" x14ac:dyDescent="0.25">
      <c r="B4" s="64" t="s">
        <v>13</v>
      </c>
      <c r="C4" s="64"/>
      <c r="D4" s="64"/>
      <c r="E4" s="64"/>
      <c r="F4" s="64"/>
      <c r="G4" s="64"/>
      <c r="H4" s="64"/>
      <c r="I4" s="64"/>
      <c r="J4" s="64"/>
      <c r="K4" s="64"/>
      <c r="L4" s="39"/>
      <c r="M4" s="39"/>
    </row>
    <row r="5" spans="2:13" ht="16.5" thickBot="1" x14ac:dyDescent="0.3">
      <c r="C5" s="2"/>
      <c r="D5" s="2"/>
      <c r="E5" s="2"/>
      <c r="J5" s="2"/>
      <c r="K5" s="2"/>
      <c r="L5" s="2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  <c r="L6" s="2"/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  <c r="L7" s="2"/>
    </row>
    <row r="8" spans="2:13" x14ac:dyDescent="0.25">
      <c r="B8" s="20" t="s">
        <v>5</v>
      </c>
      <c r="C8" s="25">
        <v>72315425758.046188</v>
      </c>
      <c r="D8" s="6">
        <f>+C8/$K$8</f>
        <v>0.20543844635639322</v>
      </c>
      <c r="E8" s="18">
        <v>57376207100.974998</v>
      </c>
      <c r="F8" s="6">
        <f>+E8/$K$8</f>
        <v>0.16299812551868226</v>
      </c>
      <c r="G8" s="18">
        <v>46398820408.038239</v>
      </c>
      <c r="H8" s="6">
        <f>+G8/$K$8</f>
        <v>0.13181283906547553</v>
      </c>
      <c r="I8" s="18">
        <v>175914865311.888</v>
      </c>
      <c r="J8" s="27">
        <f>+I8/$K$8</f>
        <v>0.49975058905944908</v>
      </c>
      <c r="K8" s="28">
        <f>+C8+E8+G8+I8</f>
        <v>352005318578.94739</v>
      </c>
      <c r="L8" s="2"/>
    </row>
    <row r="9" spans="2:13" ht="31.5" x14ac:dyDescent="0.25">
      <c r="B9" s="21" t="s">
        <v>6</v>
      </c>
      <c r="C9" s="19">
        <v>8843471260.9173012</v>
      </c>
      <c r="D9" s="6">
        <f>+C9/$K$9</f>
        <v>0.28548618575935003</v>
      </c>
      <c r="E9" s="18">
        <v>10687473683.652302</v>
      </c>
      <c r="F9" s="6">
        <f>+E9/$K$9</f>
        <v>0.34501453188788261</v>
      </c>
      <c r="G9" s="18">
        <v>2271052356.0790997</v>
      </c>
      <c r="H9" s="6">
        <f>+G9/$K$9</f>
        <v>7.3314432270745675E-2</v>
      </c>
      <c r="I9" s="18">
        <v>9174882499.6646004</v>
      </c>
      <c r="J9" s="27">
        <f>+I9/$K$9</f>
        <v>0.29618485008202161</v>
      </c>
      <c r="K9" s="29">
        <f t="shared" ref="K9:K11" si="0">+C9+E9+G9+I9</f>
        <v>30976879800.313305</v>
      </c>
      <c r="L9" s="2"/>
    </row>
    <row r="10" spans="2:13" ht="48" thickBot="1" x14ac:dyDescent="0.3">
      <c r="B10" s="26" t="s">
        <v>7</v>
      </c>
      <c r="C10" s="30">
        <v>2369555107.1613007</v>
      </c>
      <c r="D10" s="31">
        <f>+C10/$K$10</f>
        <v>9.8184414991004568E-2</v>
      </c>
      <c r="E10" s="32">
        <v>3359084064.4135995</v>
      </c>
      <c r="F10" s="31">
        <f>+E10/$K$10</f>
        <v>0.13918634041187727</v>
      </c>
      <c r="G10" s="32">
        <v>3368597990.6620998</v>
      </c>
      <c r="H10" s="31">
        <f>+G10/$K$10</f>
        <v>0.13958055757110413</v>
      </c>
      <c r="I10" s="32">
        <v>15036482098.384901</v>
      </c>
      <c r="J10" s="33">
        <f>+I10/$K$10</f>
        <v>0.62304868702601401</v>
      </c>
      <c r="K10" s="34">
        <f t="shared" si="0"/>
        <v>24133719260.621902</v>
      </c>
      <c r="L10" s="2"/>
    </row>
    <row r="11" spans="2:13" ht="16.5" thickBot="1" x14ac:dyDescent="0.3">
      <c r="B11" s="13" t="s">
        <v>10</v>
      </c>
      <c r="C11" s="16">
        <f>SUM(C8:C10)</f>
        <v>83528452126.124786</v>
      </c>
      <c r="D11" s="17">
        <f>+C11/$K$11</f>
        <v>0.20517117731567175</v>
      </c>
      <c r="E11" s="16">
        <f t="shared" ref="E11:G11" si="1">SUM(E8:E10)</f>
        <v>71422764849.040909</v>
      </c>
      <c r="F11" s="17">
        <f>+E11/$K$11</f>
        <v>0.17543594282210903</v>
      </c>
      <c r="G11" s="16">
        <f t="shared" si="1"/>
        <v>52038470754.779442</v>
      </c>
      <c r="H11" s="17">
        <f>+G11/$K$11</f>
        <v>0.12782224545887308</v>
      </c>
      <c r="I11" s="14">
        <f>SUM(I8:I10)</f>
        <v>200126229909.9375</v>
      </c>
      <c r="J11" s="38">
        <f>+I11/$K$11</f>
        <v>0.49157063440334603</v>
      </c>
      <c r="K11" s="37">
        <f t="shared" si="0"/>
        <v>407115917639.88269</v>
      </c>
      <c r="L11" s="2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  <c r="L13" s="2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  <c r="L14" s="2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  <c r="L15" s="2"/>
    </row>
    <row r="16" spans="2:13" x14ac:dyDescent="0.25">
      <c r="B16" s="20" t="s">
        <v>5</v>
      </c>
      <c r="C16" s="19">
        <f>+C8+E8</f>
        <v>129691632859.02118</v>
      </c>
      <c r="D16" s="6">
        <f>+D8+F8</f>
        <v>0.3684365718750755</v>
      </c>
      <c r="E16" s="18">
        <f>+G8</f>
        <v>46398820408.038239</v>
      </c>
      <c r="F16" s="6">
        <f>+H8</f>
        <v>0.13181283906547553</v>
      </c>
      <c r="G16" s="18">
        <f>+I8</f>
        <v>175914865311.888</v>
      </c>
      <c r="H16" s="27">
        <f>+J8</f>
        <v>0.49975058905944908</v>
      </c>
      <c r="I16" s="28">
        <f>+C16+E16+G16</f>
        <v>352005318578.94739</v>
      </c>
      <c r="J16" s="8"/>
      <c r="K16" s="8"/>
      <c r="L16" s="2"/>
    </row>
    <row r="17" spans="2:12" ht="31.5" x14ac:dyDescent="0.25">
      <c r="B17" s="21" t="s">
        <v>6</v>
      </c>
      <c r="C17" s="19">
        <f>+C9+E9</f>
        <v>19530944944.569603</v>
      </c>
      <c r="D17" s="6">
        <f t="shared" ref="D17:D19" si="2">+D9+F9</f>
        <v>0.63050071764723259</v>
      </c>
      <c r="E17" s="18">
        <f>+G9</f>
        <v>2271052356.0790997</v>
      </c>
      <c r="F17" s="6">
        <f t="shared" ref="F17:F18" si="3">+H9</f>
        <v>7.3314432270745675E-2</v>
      </c>
      <c r="G17" s="18">
        <f>+I9</f>
        <v>9174882499.6646004</v>
      </c>
      <c r="H17" s="27">
        <f t="shared" ref="H17:H19" si="4">+J9</f>
        <v>0.29618485008202161</v>
      </c>
      <c r="I17" s="29">
        <f t="shared" ref="I17:I19" si="5">+C17+E17+G17</f>
        <v>30976879800.313305</v>
      </c>
      <c r="J17" s="8"/>
      <c r="K17" s="8"/>
      <c r="L17" s="2"/>
    </row>
    <row r="18" spans="2:12" ht="48" thickBot="1" x14ac:dyDescent="0.3">
      <c r="B18" s="22" t="s">
        <v>7</v>
      </c>
      <c r="C18" s="30">
        <f>+C10+E10</f>
        <v>5728639171.5748997</v>
      </c>
      <c r="D18" s="31">
        <f t="shared" si="2"/>
        <v>0.23737075540288183</v>
      </c>
      <c r="E18" s="32">
        <f>+G10</f>
        <v>3368597990.6620998</v>
      </c>
      <c r="F18" s="31">
        <f t="shared" si="3"/>
        <v>0.13958055757110413</v>
      </c>
      <c r="G18" s="32">
        <f>+I10</f>
        <v>15036482098.384901</v>
      </c>
      <c r="H18" s="33">
        <f t="shared" si="4"/>
        <v>0.62304868702601401</v>
      </c>
      <c r="I18" s="34">
        <f t="shared" si="5"/>
        <v>24133719260.621902</v>
      </c>
      <c r="J18" s="8"/>
      <c r="K18" s="8"/>
      <c r="L18" s="2"/>
    </row>
    <row r="19" spans="2:12" ht="16.5" thickBot="1" x14ac:dyDescent="0.3">
      <c r="B19" s="23" t="s">
        <v>10</v>
      </c>
      <c r="C19" s="14">
        <f>SUM(C16:C18)</f>
        <v>154951216975.16568</v>
      </c>
      <c r="D19" s="17">
        <f t="shared" si="2"/>
        <v>0.38060712013778075</v>
      </c>
      <c r="E19" s="35">
        <f t="shared" ref="E19:G19" si="6">SUM(E16:E18)</f>
        <v>52038470754.779442</v>
      </c>
      <c r="F19" s="17">
        <f>+H11</f>
        <v>0.12782224545887308</v>
      </c>
      <c r="G19" s="35">
        <f t="shared" si="6"/>
        <v>200126229909.9375</v>
      </c>
      <c r="H19" s="36">
        <f t="shared" si="4"/>
        <v>0.49157063440334603</v>
      </c>
      <c r="I19" s="37">
        <f t="shared" si="5"/>
        <v>407115917639.88263</v>
      </c>
      <c r="J19" s="8"/>
      <c r="K19" s="8"/>
      <c r="L19" s="2"/>
    </row>
  </sheetData>
  <mergeCells count="16">
    <mergeCell ref="B2:K2"/>
    <mergeCell ref="B3:K3"/>
    <mergeCell ref="B4:K4"/>
    <mergeCell ref="B14:B15"/>
    <mergeCell ref="C14:H14"/>
    <mergeCell ref="I14:I15"/>
    <mergeCell ref="C15:D15"/>
    <mergeCell ref="E15:F15"/>
    <mergeCell ref="G15:H15"/>
    <mergeCell ref="B6:B7"/>
    <mergeCell ref="C6:J6"/>
    <mergeCell ref="K6:K7"/>
    <mergeCell ref="C7:D7"/>
    <mergeCell ref="E7:F7"/>
    <mergeCell ref="G7:H7"/>
    <mergeCell ref="I7:J7"/>
  </mergeCells>
  <pageMargins left="0.7" right="0.7" top="0.75" bottom="0.75" header="0.3" footer="0.3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="90" zoomScaleNormal="90" workbookViewId="0">
      <selection activeCell="K12" sqref="K12"/>
    </sheetView>
  </sheetViews>
  <sheetFormatPr baseColWidth="10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 x14ac:dyDescent="0.25">
      <c r="B2" s="64" t="s">
        <v>11</v>
      </c>
      <c r="C2" s="64"/>
      <c r="D2" s="64"/>
      <c r="E2" s="64"/>
      <c r="F2" s="64"/>
      <c r="G2" s="64"/>
      <c r="H2" s="64"/>
      <c r="I2" s="64"/>
      <c r="J2" s="64"/>
      <c r="K2" s="64"/>
      <c r="L2" s="39"/>
      <c r="M2" s="39"/>
    </row>
    <row r="3" spans="2:13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39"/>
      <c r="M3" s="39"/>
    </row>
    <row r="4" spans="2:13" x14ac:dyDescent="0.25">
      <c r="B4" s="64" t="s">
        <v>24</v>
      </c>
      <c r="C4" s="64"/>
      <c r="D4" s="64"/>
      <c r="E4" s="64"/>
      <c r="F4" s="64"/>
      <c r="G4" s="64"/>
      <c r="H4" s="64"/>
      <c r="I4" s="64"/>
      <c r="J4" s="64"/>
      <c r="K4" s="64"/>
      <c r="L4" s="39"/>
      <c r="M4" s="39"/>
    </row>
    <row r="5" spans="2:13" ht="16.5" thickBot="1" x14ac:dyDescent="0.3">
      <c r="B5" s="2"/>
      <c r="C5" s="2"/>
      <c r="D5" s="2"/>
      <c r="I5" s="2"/>
      <c r="J5" s="2"/>
      <c r="K5" s="2"/>
    </row>
    <row r="6" spans="2:13" ht="16.5" thickBot="1" x14ac:dyDescent="0.3">
      <c r="B6" s="50" t="s">
        <v>8</v>
      </c>
      <c r="C6" s="52" t="s">
        <v>0</v>
      </c>
      <c r="D6" s="52"/>
      <c r="E6" s="52"/>
      <c r="F6" s="52"/>
      <c r="G6" s="52"/>
      <c r="H6" s="52"/>
      <c r="I6" s="52"/>
      <c r="J6" s="52"/>
      <c r="K6" s="53" t="s">
        <v>9</v>
      </c>
    </row>
    <row r="7" spans="2:13" ht="17.25" thickTop="1" thickBot="1" x14ac:dyDescent="0.3">
      <c r="B7" s="51"/>
      <c r="C7" s="55" t="s">
        <v>18</v>
      </c>
      <c r="D7" s="55"/>
      <c r="E7" s="56" t="s">
        <v>1</v>
      </c>
      <c r="F7" s="56"/>
      <c r="G7" s="57" t="s">
        <v>2</v>
      </c>
      <c r="H7" s="57"/>
      <c r="I7" s="57" t="s">
        <v>3</v>
      </c>
      <c r="J7" s="57"/>
      <c r="K7" s="54"/>
    </row>
    <row r="8" spans="2:13" x14ac:dyDescent="0.25">
      <c r="B8" s="20" t="s">
        <v>5</v>
      </c>
      <c r="C8" s="25">
        <v>62573349530.238869</v>
      </c>
      <c r="D8" s="6">
        <f>+C8/$K$8</f>
        <v>0.18006342326116279</v>
      </c>
      <c r="E8" s="18">
        <v>65274401133.095215</v>
      </c>
      <c r="F8" s="6">
        <f>+E8/$K$8</f>
        <v>0.18783607090855026</v>
      </c>
      <c r="G8" s="18">
        <v>48247036347.693199</v>
      </c>
      <c r="H8" s="6">
        <f>+G8/$K$8</f>
        <v>0.13883748580173255</v>
      </c>
      <c r="I8" s="18">
        <v>171412487908.89301</v>
      </c>
      <c r="J8" s="6">
        <f>+I8/$K$8</f>
        <v>0.49326302002855443</v>
      </c>
      <c r="K8" s="28">
        <f>+C8+E8+G8+I8</f>
        <v>347507274919.92029</v>
      </c>
    </row>
    <row r="9" spans="2:13" ht="41.25" customHeight="1" x14ac:dyDescent="0.25">
      <c r="B9" s="21" t="s">
        <v>6</v>
      </c>
      <c r="C9" s="19">
        <v>8174221653.3943949</v>
      </c>
      <c r="D9" s="6">
        <f>+C9/$K$9</f>
        <v>0.26531387419290392</v>
      </c>
      <c r="E9" s="18">
        <v>11236973958.447102</v>
      </c>
      <c r="F9" s="6">
        <f>+E9/$K$9</f>
        <v>0.36472281050543304</v>
      </c>
      <c r="G9" s="18">
        <v>2378139367.1052999</v>
      </c>
      <c r="H9" s="6">
        <f>+G9/$K$9</f>
        <v>7.7188189360556478E-2</v>
      </c>
      <c r="I9" s="18">
        <v>9020292592.3994999</v>
      </c>
      <c r="J9" s="6">
        <f>+I9/$K$9</f>
        <v>0.2927751259411065</v>
      </c>
      <c r="K9" s="29">
        <f t="shared" ref="K9:K11" si="0">+C9+E9+G9+I9</f>
        <v>30809627571.346298</v>
      </c>
    </row>
    <row r="10" spans="2:13" ht="34.5" customHeight="1" thickBot="1" x14ac:dyDescent="0.3">
      <c r="B10" s="26" t="s">
        <v>7</v>
      </c>
      <c r="C10" s="30">
        <v>2378802036.4694996</v>
      </c>
      <c r="D10" s="31">
        <f>+C10/$K$10</f>
        <v>9.9886516815925919E-2</v>
      </c>
      <c r="E10" s="32">
        <v>3318772513.4677</v>
      </c>
      <c r="F10" s="31">
        <f>+E10/$K$10</f>
        <v>0.13935612185985891</v>
      </c>
      <c r="G10" s="32">
        <v>3422227069.2664995</v>
      </c>
      <c r="H10" s="31">
        <f>+G10/$K$10</f>
        <v>0.14370020559152485</v>
      </c>
      <c r="I10" s="32">
        <v>14695244818.477499</v>
      </c>
      <c r="J10" s="31">
        <f>+I10/$K$10</f>
        <v>0.61705715573269038</v>
      </c>
      <c r="K10" s="34">
        <f t="shared" si="0"/>
        <v>23815046437.681198</v>
      </c>
    </row>
    <row r="11" spans="2:13" ht="16.5" thickBot="1" x14ac:dyDescent="0.3">
      <c r="B11" s="13" t="s">
        <v>10</v>
      </c>
      <c r="C11" s="16">
        <f>SUM(C8:C10)</f>
        <v>73126373220.102768</v>
      </c>
      <c r="D11" s="17">
        <f>+C11/$K$11</f>
        <v>0.18184671328619895</v>
      </c>
      <c r="E11" s="16">
        <f t="shared" ref="E11:G11" si="1">SUM(E8:E10)</f>
        <v>79830147605.01001</v>
      </c>
      <c r="F11" s="17">
        <f>+E11/$K$11</f>
        <v>0.19851729716485444</v>
      </c>
      <c r="G11" s="16">
        <f t="shared" si="1"/>
        <v>54047402784.065002</v>
      </c>
      <c r="H11" s="17">
        <f>+G11/$K$11</f>
        <v>0.13440216060429103</v>
      </c>
      <c r="I11" s="14">
        <f>SUM(I8:I10)</f>
        <v>195128025319.77002</v>
      </c>
      <c r="J11" s="38">
        <f>+I11/$K$11</f>
        <v>0.48523382894465555</v>
      </c>
      <c r="K11" s="37">
        <f t="shared" si="0"/>
        <v>402131948928.94781</v>
      </c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 x14ac:dyDescent="0.3">
      <c r="B13" s="12"/>
      <c r="C13" s="3"/>
      <c r="D13" s="3"/>
      <c r="E13" s="3"/>
      <c r="F13" s="3"/>
      <c r="G13" s="3"/>
      <c r="H13" s="3"/>
      <c r="I13" s="8"/>
      <c r="J13" s="8"/>
      <c r="K13" s="8"/>
    </row>
    <row r="14" spans="2:13" ht="16.5" thickBot="1" x14ac:dyDescent="0.3">
      <c r="B14" s="40" t="s">
        <v>8</v>
      </c>
      <c r="C14" s="42" t="s">
        <v>0</v>
      </c>
      <c r="D14" s="43"/>
      <c r="E14" s="43"/>
      <c r="F14" s="43"/>
      <c r="G14" s="43"/>
      <c r="H14" s="44"/>
      <c r="I14" s="45" t="s">
        <v>9</v>
      </c>
      <c r="J14" s="8"/>
      <c r="K14" s="8"/>
    </row>
    <row r="15" spans="2:13" ht="16.5" thickBot="1" x14ac:dyDescent="0.3">
      <c r="B15" s="41"/>
      <c r="C15" s="47" t="s">
        <v>4</v>
      </c>
      <c r="D15" s="48"/>
      <c r="E15" s="47" t="s">
        <v>2</v>
      </c>
      <c r="F15" s="48"/>
      <c r="G15" s="47" t="s">
        <v>3</v>
      </c>
      <c r="H15" s="48"/>
      <c r="I15" s="46"/>
      <c r="J15" s="8"/>
      <c r="K15" s="8"/>
    </row>
    <row r="16" spans="2:13" x14ac:dyDescent="0.25">
      <c r="B16" s="20" t="s">
        <v>5</v>
      </c>
      <c r="C16" s="19">
        <f>+C8+E8</f>
        <v>127847750663.33408</v>
      </c>
      <c r="D16" s="6">
        <f>+D8+F8</f>
        <v>0.36789949416971301</v>
      </c>
      <c r="E16" s="18">
        <f>+G8</f>
        <v>48247036347.693199</v>
      </c>
      <c r="F16" s="6">
        <f>+H8</f>
        <v>0.13883748580173255</v>
      </c>
      <c r="G16" s="18">
        <f>+I8</f>
        <v>171412487908.89301</v>
      </c>
      <c r="H16" s="27">
        <f>+J8</f>
        <v>0.49326302002855443</v>
      </c>
      <c r="I16" s="28">
        <f>+C16+E16+G16</f>
        <v>347507274919.92029</v>
      </c>
      <c r="J16" s="8"/>
      <c r="K16" s="8"/>
    </row>
    <row r="17" spans="2:11" ht="31.5" x14ac:dyDescent="0.25">
      <c r="B17" s="21" t="s">
        <v>6</v>
      </c>
      <c r="C17" s="19">
        <f>+C9+E9</f>
        <v>19411195611.841496</v>
      </c>
      <c r="D17" s="6">
        <f t="shared" ref="D17:D19" si="2">+D9+F9</f>
        <v>0.63003668469833696</v>
      </c>
      <c r="E17" s="18">
        <f>+G9</f>
        <v>2378139367.1052999</v>
      </c>
      <c r="F17" s="6">
        <f t="shared" ref="F17:F18" si="3">+H9</f>
        <v>7.7188189360556478E-2</v>
      </c>
      <c r="G17" s="18">
        <f>+I9</f>
        <v>9020292592.3994999</v>
      </c>
      <c r="H17" s="27">
        <f t="shared" ref="H17:H19" si="4">+J9</f>
        <v>0.2927751259411065</v>
      </c>
      <c r="I17" s="29">
        <f t="shared" ref="I17:I19" si="5">+C17+E17+G17</f>
        <v>30809627571.346298</v>
      </c>
      <c r="J17" s="8"/>
      <c r="K17" s="8"/>
    </row>
    <row r="18" spans="2:11" ht="32.25" thickBot="1" x14ac:dyDescent="0.3">
      <c r="B18" s="26" t="s">
        <v>7</v>
      </c>
      <c r="C18" s="30">
        <f>+C10+E10</f>
        <v>5697574549.9371996</v>
      </c>
      <c r="D18" s="31">
        <f t="shared" si="2"/>
        <v>0.23924263867578482</v>
      </c>
      <c r="E18" s="32">
        <f>+G10</f>
        <v>3422227069.2664995</v>
      </c>
      <c r="F18" s="31">
        <f t="shared" si="3"/>
        <v>0.14370020559152485</v>
      </c>
      <c r="G18" s="32">
        <f>+I10</f>
        <v>14695244818.477499</v>
      </c>
      <c r="H18" s="33">
        <f t="shared" si="4"/>
        <v>0.61705715573269038</v>
      </c>
      <c r="I18" s="34">
        <f t="shared" si="5"/>
        <v>23815046437.681198</v>
      </c>
      <c r="J18" s="8"/>
      <c r="K18" s="8"/>
    </row>
    <row r="19" spans="2:11" ht="16.5" thickBot="1" x14ac:dyDescent="0.3">
      <c r="B19" s="13" t="s">
        <v>10</v>
      </c>
      <c r="C19" s="14">
        <f>SUM(C16:C18)</f>
        <v>152956520825.11276</v>
      </c>
      <c r="D19" s="17">
        <f t="shared" si="2"/>
        <v>0.38036401045105339</v>
      </c>
      <c r="E19" s="35">
        <f t="shared" ref="E19:G19" si="6">SUM(E16:E18)</f>
        <v>54047402784.065002</v>
      </c>
      <c r="F19" s="17">
        <f>+H11</f>
        <v>0.13440216060429103</v>
      </c>
      <c r="G19" s="35">
        <f t="shared" si="6"/>
        <v>195128025319.77002</v>
      </c>
      <c r="H19" s="36">
        <f t="shared" si="4"/>
        <v>0.48523382894465555</v>
      </c>
      <c r="I19" s="37">
        <f t="shared" si="5"/>
        <v>402131948928.94775</v>
      </c>
      <c r="J19" s="8"/>
      <c r="K19" s="8"/>
    </row>
    <row r="20" spans="2:11" x14ac:dyDescent="0.25">
      <c r="B20" s="2"/>
      <c r="C20" s="2"/>
      <c r="D20" s="2"/>
      <c r="I20" s="2"/>
      <c r="J20" s="2"/>
      <c r="K20" s="2"/>
    </row>
  </sheetData>
  <mergeCells count="16"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Arianny Perez</cp:lastModifiedBy>
  <cp:lastPrinted>2017-10-16T15:12:37Z</cp:lastPrinted>
  <dcterms:created xsi:type="dcterms:W3CDTF">2017-07-07T13:58:58Z</dcterms:created>
  <dcterms:modified xsi:type="dcterms:W3CDTF">2018-02-13T19:20:31Z</dcterms:modified>
</cp:coreProperties>
</file>