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sipen.sharepoint.com/Estudio/2ANÁLISIS Y ESTADISTICAS/Resumen Estadístico/Resumen Mensual/2022/"/>
    </mc:Choice>
  </mc:AlternateContent>
  <xr:revisionPtr revIDLastSave="3" documentId="8_{4B4245BA-E5A0-4857-AF9A-2F0C0DFB941F}" xr6:coauthVersionLast="47" xr6:coauthVersionMax="47" xr10:uidLastSave="{9AAEA5B7-2B00-40BC-9AF3-51338BD942D5}"/>
  <bookViews>
    <workbookView xWindow="-120" yWindow="-120" windowWidth="29040" windowHeight="15840" xr2:uid="{CBB43049-57FD-489F-92E8-180184CD7CBA}"/>
  </bookViews>
  <sheets>
    <sheet name="RM Mayo 2022" sheetId="1" r:id="rId1"/>
  </sheets>
  <externalReferences>
    <externalReference r:id="rId2"/>
    <externalReference r:id="rId3"/>
  </externalReferences>
  <definedNames>
    <definedName name="_xlnm.Print_Area" localSheetId="0">'RM Mayo 2022'!$A$1:$H$140</definedName>
    <definedName name="Área_de_impresión1">'[1]7.7.6'!$A$1:$AQ$58</definedName>
    <definedName name="Área_de_impresión2" localSheetId="0">'[1]7.7.6'!#REF!</definedName>
    <definedName name="Área_de_impresión2">'[1]7.7.6'!#REF!</definedName>
    <definedName name="CCI">'[1]7.7.6'!$A$1:$R$57</definedName>
    <definedName name="Compl">'[1]7.7.6'!$AA$1:$AJ$57</definedName>
    <definedName name="Exceso1" localSheetId="0">'[1]7.7.6'!#REF!</definedName>
    <definedName name="Exceso1">'[1]7.7.6'!#REF!</definedName>
    <definedName name="Exceso2" localSheetId="0">'[1]7.7.6'!#REF!</definedName>
    <definedName name="Exceso2">'[1]7.7.6'!#REF!</definedName>
    <definedName name="Print1">'[1]7.7.6'!$A$1:$AQ$58</definedName>
    <definedName name="Print2" localSheetId="0">'[1]7.7.6'!#REF!</definedName>
    <definedName name="Print2">'[1]7.7.6'!#REF!</definedName>
    <definedName name="RepFSS">'[1]7.7.6'!$T$1:$Y$57</definedName>
    <definedName name="Totales">'[1]7.7.6'!$A$1:$AP$58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4" i="1" l="1"/>
  <c r="G124" i="1" s="1"/>
  <c r="H124" i="1" s="1"/>
  <c r="D123" i="1"/>
  <c r="G123" i="1" s="1"/>
  <c r="H123" i="1" s="1"/>
  <c r="D122" i="1"/>
  <c r="G122" i="1" s="1"/>
  <c r="H122" i="1" s="1"/>
  <c r="D121" i="1"/>
  <c r="G121" i="1" s="1"/>
  <c r="H121" i="1" s="1"/>
  <c r="D118" i="1"/>
  <c r="G118" i="1" s="1"/>
  <c r="H118" i="1" s="1"/>
  <c r="D117" i="1"/>
  <c r="G117" i="1" s="1"/>
  <c r="H117" i="1" s="1"/>
  <c r="D114" i="1"/>
  <c r="G114" i="1" s="1"/>
  <c r="H114" i="1" s="1"/>
  <c r="D113" i="1"/>
  <c r="G113" i="1" s="1"/>
  <c r="H113" i="1" s="1"/>
  <c r="D110" i="1"/>
  <c r="G110" i="1" s="1"/>
  <c r="H110" i="1" s="1"/>
  <c r="D109" i="1"/>
  <c r="G109" i="1" s="1"/>
  <c r="H109" i="1" s="1"/>
  <c r="D108" i="1"/>
  <c r="G108" i="1" s="1"/>
  <c r="H108" i="1" s="1"/>
  <c r="D107" i="1"/>
  <c r="G107" i="1" s="1"/>
  <c r="H107" i="1" s="1"/>
  <c r="D106" i="1"/>
  <c r="G106" i="1" s="1"/>
  <c r="H106" i="1" s="1"/>
  <c r="D105" i="1"/>
  <c r="G105" i="1" s="1"/>
  <c r="H105" i="1" s="1"/>
  <c r="D104" i="1"/>
  <c r="G104" i="1" s="1"/>
  <c r="H104" i="1" s="1"/>
  <c r="D103" i="1"/>
  <c r="G103" i="1" s="1"/>
  <c r="H103" i="1" s="1"/>
  <c r="D102" i="1"/>
  <c r="G102" i="1" s="1"/>
  <c r="H102" i="1" s="1"/>
  <c r="D101" i="1"/>
  <c r="G101" i="1" s="1"/>
  <c r="H101" i="1" s="1"/>
  <c r="D100" i="1"/>
  <c r="G100" i="1" s="1"/>
  <c r="H100" i="1" s="1"/>
  <c r="D99" i="1"/>
  <c r="G99" i="1" s="1"/>
  <c r="H99" i="1" s="1"/>
  <c r="D96" i="1"/>
  <c r="G96" i="1" s="1"/>
  <c r="H96" i="1" s="1"/>
  <c r="D95" i="1"/>
  <c r="G95" i="1" s="1"/>
  <c r="H95" i="1" s="1"/>
  <c r="H94" i="1"/>
  <c r="G94" i="1"/>
  <c r="D94" i="1"/>
  <c r="D93" i="1"/>
  <c r="G93" i="1" s="1"/>
  <c r="H93" i="1" s="1"/>
  <c r="D92" i="1"/>
  <c r="G92" i="1" s="1"/>
  <c r="H92" i="1" s="1"/>
  <c r="G91" i="1"/>
  <c r="H91" i="1" s="1"/>
  <c r="D91" i="1"/>
  <c r="G90" i="1"/>
  <c r="H90" i="1" s="1"/>
  <c r="D90" i="1"/>
  <c r="D89" i="1"/>
  <c r="G89" i="1" s="1"/>
  <c r="H89" i="1" s="1"/>
  <c r="D88" i="1"/>
  <c r="G88" i="1" s="1"/>
  <c r="H88" i="1" s="1"/>
  <c r="G87" i="1"/>
  <c r="H87" i="1" s="1"/>
  <c r="D87" i="1"/>
  <c r="D86" i="1"/>
  <c r="G86" i="1" s="1"/>
  <c r="H86" i="1" s="1"/>
  <c r="D85" i="1"/>
  <c r="G85" i="1" s="1"/>
  <c r="H85" i="1" s="1"/>
  <c r="D84" i="1"/>
  <c r="G84" i="1" s="1"/>
  <c r="H84" i="1" s="1"/>
  <c r="D80" i="1"/>
  <c r="G80" i="1" s="1"/>
  <c r="D79" i="1"/>
  <c r="G79" i="1" s="1"/>
  <c r="H79" i="1" s="1"/>
  <c r="D78" i="1"/>
  <c r="G78" i="1" s="1"/>
  <c r="D77" i="1"/>
  <c r="D76" i="1"/>
  <c r="G76" i="1" s="1"/>
  <c r="H76" i="1" s="1"/>
  <c r="D75" i="1"/>
  <c r="D74" i="1" s="1"/>
  <c r="G74" i="1" s="1"/>
  <c r="H74" i="1" s="1"/>
  <c r="D73" i="1"/>
  <c r="G73" i="1" s="1"/>
  <c r="H73" i="1" s="1"/>
  <c r="D72" i="1"/>
  <c r="G72" i="1" s="1"/>
  <c r="H72" i="1" s="1"/>
  <c r="D71" i="1"/>
  <c r="G71" i="1" s="1"/>
  <c r="D70" i="1"/>
  <c r="G70" i="1" s="1"/>
  <c r="D69" i="1"/>
  <c r="G69" i="1" s="1"/>
  <c r="H69" i="1" s="1"/>
  <c r="D68" i="1"/>
  <c r="G68" i="1" s="1"/>
  <c r="H68" i="1" s="1"/>
  <c r="D64" i="1"/>
  <c r="G64" i="1" s="1"/>
  <c r="H64" i="1" s="1"/>
  <c r="D63" i="1"/>
  <c r="G63" i="1" s="1"/>
  <c r="H63" i="1" s="1"/>
  <c r="D62" i="1"/>
  <c r="G62" i="1" s="1"/>
  <c r="H62" i="1" s="1"/>
  <c r="D61" i="1"/>
  <c r="G61" i="1" s="1"/>
  <c r="H61" i="1" s="1"/>
  <c r="D60" i="1"/>
  <c r="G60" i="1" s="1"/>
  <c r="H60" i="1" s="1"/>
  <c r="D59" i="1"/>
  <c r="G59" i="1" s="1"/>
  <c r="H59" i="1" s="1"/>
  <c r="D58" i="1"/>
  <c r="G58" i="1" s="1"/>
  <c r="H58" i="1" s="1"/>
  <c r="D57" i="1"/>
  <c r="G57" i="1" s="1"/>
  <c r="H57" i="1" s="1"/>
  <c r="D56" i="1"/>
  <c r="G56" i="1" s="1"/>
  <c r="H56" i="1" s="1"/>
  <c r="D54" i="1"/>
  <c r="G54" i="1" s="1"/>
  <c r="H54" i="1" s="1"/>
  <c r="D53" i="1"/>
  <c r="G53" i="1" s="1"/>
  <c r="D52" i="1"/>
  <c r="G52" i="1" s="1"/>
  <c r="D51" i="1"/>
  <c r="G51" i="1" s="1"/>
  <c r="H51" i="1" s="1"/>
  <c r="D50" i="1"/>
  <c r="G50" i="1" s="1"/>
  <c r="H50" i="1" s="1"/>
  <c r="D49" i="1"/>
  <c r="G49" i="1" s="1"/>
  <c r="H49" i="1" s="1"/>
  <c r="D48" i="1"/>
  <c r="G48" i="1" s="1"/>
  <c r="H48" i="1" s="1"/>
  <c r="D47" i="1"/>
  <c r="G47" i="1" s="1"/>
  <c r="H47" i="1" s="1"/>
  <c r="D46" i="1"/>
  <c r="G46" i="1" s="1"/>
  <c r="H46" i="1" s="1"/>
  <c r="D45" i="1"/>
  <c r="G45" i="1" s="1"/>
  <c r="H45" i="1" s="1"/>
  <c r="D44" i="1"/>
  <c r="G44" i="1" s="1"/>
  <c r="H44" i="1" s="1"/>
  <c r="D37" i="1"/>
  <c r="G37" i="1" s="1"/>
  <c r="H37" i="1" s="1"/>
  <c r="D36" i="1"/>
  <c r="G36" i="1" s="1"/>
  <c r="H36" i="1" s="1"/>
  <c r="G35" i="1"/>
  <c r="H35" i="1" s="1"/>
  <c r="D35" i="1"/>
  <c r="D34" i="1"/>
  <c r="G34" i="1" s="1"/>
  <c r="G33" i="1"/>
  <c r="D33" i="1"/>
  <c r="D32" i="1" s="1"/>
  <c r="G32" i="1" s="1"/>
  <c r="H32" i="1" s="1"/>
  <c r="D31" i="1"/>
  <c r="G31" i="1" s="1"/>
  <c r="H31" i="1" s="1"/>
  <c r="G30" i="1"/>
  <c r="H30" i="1" s="1"/>
  <c r="D30" i="1"/>
  <c r="D29" i="1"/>
  <c r="G29" i="1" s="1"/>
  <c r="H29" i="1" s="1"/>
  <c r="D28" i="1"/>
  <c r="D27" i="1"/>
  <c r="G27" i="1" s="1"/>
  <c r="H27" i="1" s="1"/>
  <c r="D26" i="1"/>
  <c r="G26" i="1" s="1"/>
  <c r="H26" i="1" s="1"/>
  <c r="D25" i="1"/>
  <c r="G25" i="1" s="1"/>
  <c r="H25" i="1" s="1"/>
  <c r="D24" i="1"/>
  <c r="D21" i="1"/>
  <c r="G21" i="1" s="1"/>
  <c r="H21" i="1" s="1"/>
  <c r="G20" i="1"/>
  <c r="H20" i="1" s="1"/>
  <c r="D20" i="1"/>
  <c r="D19" i="1"/>
  <c r="D18" i="1"/>
  <c r="G18" i="1" s="1"/>
  <c r="H18" i="1" s="1"/>
  <c r="D16" i="1"/>
  <c r="G16" i="1" s="1"/>
  <c r="H16" i="1" s="1"/>
  <c r="D15" i="1"/>
  <c r="D14" i="1"/>
  <c r="G14" i="1" s="1"/>
  <c r="H14" i="1" s="1"/>
  <c r="D13" i="1"/>
  <c r="G13" i="1" s="1"/>
  <c r="H13" i="1" s="1"/>
  <c r="G12" i="1"/>
  <c r="H12" i="1" s="1"/>
  <c r="D12" i="1"/>
  <c r="D11" i="1"/>
  <c r="D10" i="1"/>
  <c r="E6" i="1"/>
  <c r="D6" i="1"/>
  <c r="H4" i="1"/>
  <c r="G75" i="1" l="1"/>
  <c r="D43" i="1"/>
  <c r="G15" i="1"/>
  <c r="H15" i="1" s="1"/>
  <c r="D23" i="1"/>
  <c r="F30" i="1" s="1"/>
  <c r="G24" i="1"/>
  <c r="H24" i="1" s="1"/>
  <c r="G28" i="1"/>
  <c r="H28" i="1" s="1"/>
  <c r="G19" i="1"/>
  <c r="H19" i="1" s="1"/>
  <c r="D17" i="1"/>
  <c r="G11" i="1"/>
  <c r="H11" i="1" s="1"/>
  <c r="D42" i="1"/>
  <c r="F48" i="1" s="1"/>
  <c r="D9" i="1"/>
  <c r="G10" i="1"/>
  <c r="H10" i="1" s="1"/>
  <c r="G43" i="1"/>
  <c r="H43" i="1" s="1"/>
  <c r="D83" i="1"/>
  <c r="D55" i="1"/>
  <c r="D67" i="1"/>
  <c r="F44" i="1" l="1"/>
  <c r="F28" i="1"/>
  <c r="F52" i="1"/>
  <c r="F36" i="1"/>
  <c r="D66" i="1"/>
  <c r="G67" i="1"/>
  <c r="H67" i="1" s="1"/>
  <c r="F67" i="1"/>
  <c r="F63" i="1"/>
  <c r="F61" i="1"/>
  <c r="F59" i="1"/>
  <c r="F57" i="1"/>
  <c r="G42" i="1"/>
  <c r="H42" i="1" s="1"/>
  <c r="F42" i="1"/>
  <c r="F64" i="1"/>
  <c r="F62" i="1"/>
  <c r="F60" i="1"/>
  <c r="F58" i="1"/>
  <c r="F56" i="1"/>
  <c r="F54" i="1"/>
  <c r="F55" i="1"/>
  <c r="G55" i="1"/>
  <c r="H55" i="1" s="1"/>
  <c r="F51" i="1"/>
  <c r="F47" i="1"/>
  <c r="F43" i="1"/>
  <c r="D40" i="1"/>
  <c r="G40" i="1" s="1"/>
  <c r="H40" i="1" s="1"/>
  <c r="F37" i="1"/>
  <c r="F35" i="1"/>
  <c r="F34" i="1"/>
  <c r="F33" i="1"/>
  <c r="F29" i="1"/>
  <c r="F25" i="1"/>
  <c r="G23" i="1"/>
  <c r="H23" i="1" s="1"/>
  <c r="F31" i="1"/>
  <c r="F27" i="1"/>
  <c r="F23" i="1"/>
  <c r="G83" i="1"/>
  <c r="H83" i="1" s="1"/>
  <c r="D82" i="1"/>
  <c r="F50" i="1"/>
  <c r="F46" i="1"/>
  <c r="F32" i="1"/>
  <c r="F26" i="1"/>
  <c r="G17" i="1"/>
  <c r="H17" i="1" s="1"/>
  <c r="F53" i="1"/>
  <c r="F49" i="1"/>
  <c r="F45" i="1"/>
  <c r="D8" i="1"/>
  <c r="F17" i="1" s="1"/>
  <c r="G9" i="1"/>
  <c r="H9" i="1" s="1"/>
  <c r="F24" i="1"/>
  <c r="F9" i="1" l="1"/>
  <c r="G82" i="1"/>
  <c r="H82" i="1" s="1"/>
  <c r="F88" i="1"/>
  <c r="F94" i="1"/>
  <c r="F90" i="1"/>
  <c r="F86" i="1"/>
  <c r="F82" i="1"/>
  <c r="F96" i="1"/>
  <c r="F92" i="1"/>
  <c r="F84" i="1"/>
  <c r="F85" i="1"/>
  <c r="F87" i="1"/>
  <c r="F89" i="1"/>
  <c r="F91" i="1"/>
  <c r="F95" i="1"/>
  <c r="F93" i="1"/>
  <c r="F13" i="1"/>
  <c r="G8" i="1"/>
  <c r="H8" i="1" s="1"/>
  <c r="F20" i="1"/>
  <c r="F16" i="1"/>
  <c r="F12" i="1"/>
  <c r="F8" i="1"/>
  <c r="F18" i="1"/>
  <c r="F14" i="1"/>
  <c r="F10" i="1"/>
  <c r="F11" i="1"/>
  <c r="F15" i="1"/>
  <c r="F21" i="1"/>
  <c r="F19" i="1"/>
  <c r="D39" i="1"/>
  <c r="G39" i="1" s="1"/>
  <c r="H39" i="1" s="1"/>
  <c r="F83" i="1"/>
  <c r="F71" i="1"/>
  <c r="F70" i="1"/>
  <c r="F68" i="1"/>
  <c r="F66" i="1"/>
  <c r="G66" i="1"/>
  <c r="H66" i="1" s="1"/>
  <c r="F78" i="1"/>
  <c r="F69" i="1"/>
  <c r="F75" i="1"/>
  <c r="F74" i="1"/>
  <c r="F80" i="1"/>
  <c r="F76" i="1"/>
  <c r="F79" i="1"/>
  <c r="F73" i="1"/>
  <c r="F72" i="1"/>
</calcChain>
</file>

<file path=xl/sharedStrings.xml><?xml version="1.0" encoding="utf-8"?>
<sst xmlns="http://schemas.openxmlformats.org/spreadsheetml/2006/main" count="166" uniqueCount="74">
  <si>
    <t>Superintendencia de Pensiones</t>
  </si>
  <si>
    <t>Participación</t>
  </si>
  <si>
    <t>Variación</t>
  </si>
  <si>
    <t>Absoluta</t>
  </si>
  <si>
    <t>Relativa</t>
  </si>
  <si>
    <r>
      <t>Afiliados</t>
    </r>
    <r>
      <rPr>
        <b/>
        <vertAlign val="superscript"/>
        <sz val="12.5"/>
        <color theme="0"/>
        <rFont val="Avenir LT Std 55 Roman"/>
        <family val="2"/>
      </rPr>
      <t>1</t>
    </r>
  </si>
  <si>
    <t>Subtotal AFP</t>
  </si>
  <si>
    <t>Atlántico</t>
  </si>
  <si>
    <t xml:space="preserve"> Crecer</t>
  </si>
  <si>
    <t>JMMB-BDI</t>
  </si>
  <si>
    <t>Popular</t>
  </si>
  <si>
    <t>Reservas</t>
  </si>
  <si>
    <t>Romana</t>
  </si>
  <si>
    <t>Siembra</t>
  </si>
  <si>
    <t>Subtotal reparto individualizado</t>
  </si>
  <si>
    <t>Banco Central</t>
  </si>
  <si>
    <t>Banco de Reservas</t>
  </si>
  <si>
    <t>INABIMA</t>
  </si>
  <si>
    <t>Ministerio de Hacienda</t>
  </si>
  <si>
    <t>Cotizantes</t>
  </si>
  <si>
    <r>
      <t>Banco Central</t>
    </r>
    <r>
      <rPr>
        <i/>
        <vertAlign val="superscript"/>
        <sz val="12.5"/>
        <color theme="0"/>
        <rFont val="Avenir LT Std 55 Roman"/>
        <family val="2"/>
      </rPr>
      <t>2</t>
    </r>
  </si>
  <si>
    <t>n/a</t>
  </si>
  <si>
    <r>
      <t>Sin individualizar</t>
    </r>
    <r>
      <rPr>
        <b/>
        <i/>
        <vertAlign val="superscript"/>
        <sz val="12.5"/>
        <color theme="0"/>
        <rFont val="Avenir LT Std 55 Roman"/>
        <family val="2"/>
      </rPr>
      <t>3</t>
    </r>
  </si>
  <si>
    <r>
      <t>Densidad de cotizantes</t>
    </r>
    <r>
      <rPr>
        <b/>
        <vertAlign val="superscript"/>
        <sz val="12.5"/>
        <color theme="0"/>
        <rFont val="Avenir LT Std 55 Roman"/>
        <family val="2"/>
      </rPr>
      <t>4</t>
    </r>
  </si>
  <si>
    <r>
      <t>Participación mercado potencial cotizantes</t>
    </r>
    <r>
      <rPr>
        <b/>
        <vertAlign val="superscript"/>
        <sz val="12.5"/>
        <color theme="0"/>
        <rFont val="Avenir LT Std 55 Roman"/>
        <family val="2"/>
      </rPr>
      <t>5</t>
    </r>
  </si>
  <si>
    <r>
      <t>Recaudación mensual individualizada</t>
    </r>
    <r>
      <rPr>
        <b/>
        <vertAlign val="superscript"/>
        <sz val="12.5"/>
        <color theme="0"/>
        <rFont val="Avenir LT Std 55 Roman"/>
        <family val="2"/>
      </rPr>
      <t xml:space="preserve"> </t>
    </r>
    <r>
      <rPr>
        <b/>
        <sz val="12.5"/>
        <color theme="0"/>
        <rFont val="Avenir LT Std 55 Roman"/>
        <family val="2"/>
      </rPr>
      <t>(RD$)</t>
    </r>
  </si>
  <si>
    <t>Subtotal Aportes CCI</t>
  </si>
  <si>
    <t>Fondo de Solidaridad Social</t>
  </si>
  <si>
    <t>Seguro de Discapacidad y Sobrevivencia</t>
  </si>
  <si>
    <r>
      <t>Comisión AFP</t>
    </r>
    <r>
      <rPr>
        <b/>
        <i/>
        <vertAlign val="superscript"/>
        <sz val="12.5"/>
        <color theme="0"/>
        <rFont val="Avenir LT Std 55 Roman"/>
        <family val="2"/>
      </rPr>
      <t>6</t>
    </r>
  </si>
  <si>
    <t>Intereses</t>
  </si>
  <si>
    <t>Recargos</t>
  </si>
  <si>
    <r>
      <t>Operación DIDA</t>
    </r>
    <r>
      <rPr>
        <b/>
        <i/>
        <vertAlign val="superscript"/>
        <sz val="12.5"/>
        <color theme="0"/>
        <rFont val="Avenir LT Std 55 Roman"/>
        <family val="2"/>
      </rPr>
      <t>7</t>
    </r>
  </si>
  <si>
    <r>
      <t>Operación TSS</t>
    </r>
    <r>
      <rPr>
        <b/>
        <i/>
        <vertAlign val="superscript"/>
        <sz val="12.5"/>
        <color theme="0"/>
        <rFont val="Avenir LT Std 55 Roman"/>
        <family val="2"/>
      </rPr>
      <t>7</t>
    </r>
  </si>
  <si>
    <t>Operación SIPEN</t>
  </si>
  <si>
    <t>Sin individualizar</t>
  </si>
  <si>
    <t xml:space="preserve"> </t>
  </si>
  <si>
    <t>Aportes individualizados (RD$)</t>
  </si>
  <si>
    <t>Obligatorios</t>
  </si>
  <si>
    <t>AFP</t>
  </si>
  <si>
    <t>Voluntarios</t>
  </si>
  <si>
    <t>Patrimonio de los Fondos de Pensiones (RD$)</t>
  </si>
  <si>
    <t>Capitalización Individual (CCI)</t>
  </si>
  <si>
    <t>Fondo de Reparto - Banco Central</t>
  </si>
  <si>
    <t>Fondo de Reparto - Banco de Reservas</t>
  </si>
  <si>
    <r>
      <t>INABIMA</t>
    </r>
    <r>
      <rPr>
        <b/>
        <i/>
        <vertAlign val="superscript"/>
        <sz val="12.5"/>
        <color theme="0"/>
        <rFont val="Avenir LT Std 55 Roman"/>
        <family val="2"/>
      </rPr>
      <t>8</t>
    </r>
  </si>
  <si>
    <r>
      <t>Planes Complementarios</t>
    </r>
    <r>
      <rPr>
        <b/>
        <vertAlign val="superscript"/>
        <sz val="12.5"/>
        <color theme="0"/>
        <rFont val="Avenir LT Std 55 Roman"/>
        <family val="2"/>
      </rPr>
      <t>9</t>
    </r>
  </si>
  <si>
    <r>
      <t>Rentabilidad de los fondos de pensiones</t>
    </r>
    <r>
      <rPr>
        <b/>
        <vertAlign val="superscript"/>
        <sz val="12.5"/>
        <color theme="0"/>
        <rFont val="Avenir LT Std 55 Roman"/>
        <family val="2"/>
      </rPr>
      <t>10</t>
    </r>
  </si>
  <si>
    <r>
      <t>Promedio</t>
    </r>
    <r>
      <rPr>
        <b/>
        <i/>
        <vertAlign val="superscript"/>
        <sz val="12.5"/>
        <color theme="0"/>
        <rFont val="Avenir LT Std 55 Roman"/>
        <family val="2"/>
      </rPr>
      <t>11</t>
    </r>
  </si>
  <si>
    <r>
      <t>INABIMA</t>
    </r>
    <r>
      <rPr>
        <i/>
        <vertAlign val="superscript"/>
        <sz val="12.5"/>
        <color theme="0"/>
        <rFont val="Avenir LT Std 55 Roman"/>
        <family val="2"/>
      </rPr>
      <t>12</t>
    </r>
  </si>
  <si>
    <t>Pensiones por discapacidad</t>
  </si>
  <si>
    <t>Solicitadas</t>
  </si>
  <si>
    <t>Otorgadas</t>
  </si>
  <si>
    <t>Pensiones por sobrevivencia</t>
  </si>
  <si>
    <t>Beneficios de afiliados de ingreso tardío</t>
  </si>
  <si>
    <t>Solicitudes</t>
  </si>
  <si>
    <t>Pensiones por retiro programado</t>
  </si>
  <si>
    <t>Devolución otorgada del saldo de la CCI</t>
  </si>
  <si>
    <t>Montos devueltos RD$</t>
  </si>
  <si>
    <t>Notas:</t>
  </si>
  <si>
    <r>
      <t xml:space="preserve">1 </t>
    </r>
    <r>
      <rPr>
        <sz val="9"/>
        <rFont val="Avenir LT Std 55 Roman"/>
        <family val="2"/>
      </rPr>
      <t>Incluyen afiliados fallecidos y afiliados que han recibido algun tipo de beneficio.</t>
    </r>
  </si>
  <si>
    <r>
      <t>2</t>
    </r>
    <r>
      <rPr>
        <sz val="9"/>
        <rFont val="Avenir LT Std 55 Roman"/>
        <family val="2"/>
      </rPr>
      <t xml:space="preserve">La factura del Banco Central se paga en ocasiones fuera del período referido en la publicación, motivo por el cual se presentan cifras muy discordantes entre un mes y otro. </t>
    </r>
  </si>
  <si>
    <r>
      <t>3</t>
    </r>
    <r>
      <rPr>
        <sz val="9"/>
        <rFont val="Avenir LT Std 55 Roman"/>
        <family val="2"/>
      </rPr>
      <t>Se refiere a los afiliados y/o cotizantes que no han elegido su AFP.</t>
    </r>
  </si>
  <si>
    <r>
      <t>4</t>
    </r>
    <r>
      <rPr>
        <sz val="9"/>
        <rFont val="Avenir LT Std 55 Roman"/>
        <family val="2"/>
      </rPr>
      <t>Calculada sobre la base de afiliados acumulados.</t>
    </r>
  </si>
  <si>
    <r>
      <rPr>
        <vertAlign val="superscript"/>
        <sz val="9"/>
        <rFont val="Avenir LT Std 55 Roman"/>
        <family val="2"/>
      </rPr>
      <t>5</t>
    </r>
    <r>
      <rPr>
        <sz val="9"/>
        <rFont val="Avenir LT Std 55 Roman"/>
        <family val="2"/>
      </rPr>
      <t>El mercado potencial usado para el año 2022 es de 2,581,661 , según las estimaciones realizadas por la SIPEN a partir de la Encuesta Nacional Continua de Fuerza de Trabajo que elabora el Banco Central de la República Dominicana.</t>
    </r>
  </si>
  <si>
    <r>
      <rPr>
        <vertAlign val="superscript"/>
        <sz val="9"/>
        <rFont val="Avenir LT Std 55 Roman"/>
        <family val="2"/>
      </rPr>
      <t>6</t>
    </r>
    <r>
      <rPr>
        <sz val="9"/>
        <rFont val="Avenir LT Std 55 Roman"/>
        <family val="2"/>
      </rPr>
      <t>Corresponde a facturas pagadas antes de la promulgación de la Ley 13-20 que modifica el esquema de comisiones de las AFP de la Ley 87-01.</t>
    </r>
  </si>
  <si>
    <r>
      <rPr>
        <vertAlign val="superscript"/>
        <sz val="9"/>
        <rFont val="Avenir LT Std 55 Roman"/>
        <family val="2"/>
      </rPr>
      <t>7</t>
    </r>
    <r>
      <rPr>
        <sz val="9"/>
        <rFont val="Avenir LT Std 55 Roman"/>
        <family val="2"/>
      </rPr>
      <t>Montos individualizados a partir de la promulagación de la Ley 13-20 que modifica la Ley 87-01.</t>
    </r>
  </si>
  <si>
    <r>
      <t>8</t>
    </r>
    <r>
      <rPr>
        <sz val="9"/>
        <rFont val="Avenir LT Std 55 Roman"/>
        <family val="2"/>
      </rPr>
      <t>Este monto expresado en pesos representa las inversiones del fondo de INABIMA en el Banco Central de la República Dominicana y en el Ministerio de Hacienda.</t>
    </r>
  </si>
  <si>
    <r>
      <t>9</t>
    </r>
    <r>
      <rPr>
        <sz val="9"/>
        <rFont val="Avenir LT Std 55 Roman"/>
        <family val="2"/>
      </rPr>
      <t>En diciembre de 2019, AFP Siembra cesó el contrato de administración del portafolio de inversiones con la Asociación de Administradora de Fondos de Jubilaciones, Inc., por lo que en lo adelante, el mismo será autogestionado.</t>
    </r>
  </si>
  <si>
    <r>
      <t>10</t>
    </r>
    <r>
      <rPr>
        <sz val="9"/>
        <rFont val="Avenir LT Std 55 Roman"/>
        <family val="2"/>
      </rPr>
      <t>Rentabilidad nominal de los últimos 12 meses.</t>
    </r>
  </si>
  <si>
    <r>
      <t>11</t>
    </r>
    <r>
      <rPr>
        <sz val="9"/>
        <rFont val="Avenir LT Std 55 Roman"/>
        <family val="2"/>
      </rPr>
      <t>Promedio ponderado sobre la base del patrimonio de los fondos de pensiones (no incluye Ministerio de Hacienda).</t>
    </r>
  </si>
  <si>
    <r>
      <t>12</t>
    </r>
    <r>
      <rPr>
        <sz val="9"/>
        <rFont val="Avenir LT Std 55 Roman"/>
        <family val="2"/>
      </rPr>
      <t>Las inversiones del fondo de pensiones del INABIMA se rigen de conformidad con lo establecido en la Ley 451-08 que modifica la Ley General de Educación No.66-97, y por tanto no están sujetas a la normativa de la CCRyLI.</t>
    </r>
  </si>
  <si>
    <t xml:space="preserve">  n/a = No aplica</t>
  </si>
  <si>
    <t>Fuente VISTAS-UNIPAGO.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</si>
</sst>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9" x14ac:knownFonts="1">
    <font>
      <sz val="11"/>
      <color theme="1"/>
      <name val="Calibri"/>
      <family val="2"/>
      <scheme val="minor"/>
    </font>
    <font>
      <sz val="10"/>
      <name val="Arial"/>
      <family val="2"/>
    </font>
    <font>
      <sz val="10"/>
      <name val="Avenir LT Std 55 Roman"/>
      <family val="2"/>
    </font>
    <font>
      <b/>
      <sz val="16"/>
      <name val="Century Gothic"/>
      <family val="2"/>
    </font>
    <font>
      <b/>
      <sz val="16"/>
      <name val="Avenir LT Std 55 Roman"/>
      <family val="2"/>
    </font>
    <font>
      <b/>
      <sz val="18"/>
      <name val="Avenir LT Std 55 Roman"/>
      <family val="2"/>
    </font>
    <font>
      <b/>
      <sz val="14"/>
      <name val="Avenir LT Std 55 Roman"/>
      <family val="2"/>
    </font>
    <font>
      <b/>
      <sz val="14"/>
      <name val="Century Gothic"/>
      <family val="2"/>
    </font>
    <font>
      <b/>
      <sz val="12.5"/>
      <name val="Century Gothic"/>
      <family val="2"/>
    </font>
    <font>
      <sz val="10"/>
      <name val="Century Gothic"/>
      <family val="2"/>
    </font>
    <font>
      <b/>
      <sz val="12.5"/>
      <color theme="0"/>
      <name val="Avenir LT Std 55 Roman"/>
      <family val="2"/>
    </font>
    <font>
      <b/>
      <u/>
      <sz val="12"/>
      <name val="Avenir LT Std 55 Roman"/>
      <family val="2"/>
    </font>
    <font>
      <b/>
      <u/>
      <sz val="12.5"/>
      <name val="Avenir LT Std 55 Roman"/>
      <family val="2"/>
    </font>
    <font>
      <b/>
      <u/>
      <sz val="14"/>
      <name val="Avenir LT Std 55 Roman"/>
      <family val="2"/>
    </font>
    <font>
      <sz val="12.5"/>
      <name val="Century Gothic"/>
      <family val="2"/>
    </font>
    <font>
      <sz val="12.5"/>
      <color theme="0"/>
      <name val="Avenir LT Std 55 Roman"/>
      <family val="2"/>
    </font>
    <font>
      <b/>
      <vertAlign val="superscript"/>
      <sz val="12.5"/>
      <color theme="0"/>
      <name val="Avenir LT Std 55 Roman"/>
      <family val="2"/>
    </font>
    <font>
      <sz val="11"/>
      <name val="Century Gothic"/>
      <family val="2"/>
    </font>
    <font>
      <b/>
      <u/>
      <sz val="12.5"/>
      <name val="Century Gothic"/>
      <family val="2"/>
    </font>
    <font>
      <b/>
      <i/>
      <sz val="12.5"/>
      <color theme="0"/>
      <name val="Avenir LT Std 55 Roman"/>
      <family val="2"/>
    </font>
    <font>
      <i/>
      <sz val="12.5"/>
      <color theme="0"/>
      <name val="Avenir LT Std 55 Roman"/>
      <family val="2"/>
    </font>
    <font>
      <sz val="12.5"/>
      <name val="Avenir LT Std 55 Roman"/>
      <family val="2"/>
    </font>
    <font>
      <u/>
      <sz val="12.5"/>
      <name val="Avenir LT Std 55 Roman"/>
      <family val="2"/>
    </font>
    <font>
      <i/>
      <vertAlign val="superscript"/>
      <sz val="12.5"/>
      <color theme="0"/>
      <name val="Avenir LT Std 55 Roman"/>
      <family val="2"/>
    </font>
    <font>
      <b/>
      <i/>
      <vertAlign val="superscript"/>
      <sz val="12.5"/>
      <color theme="0"/>
      <name val="Avenir LT Std 55 Roman"/>
      <family val="2"/>
    </font>
    <font>
      <b/>
      <i/>
      <u/>
      <sz val="12.5"/>
      <color theme="0"/>
      <name val="Avenir LT Std 55 Roman"/>
      <family val="2"/>
    </font>
    <font>
      <sz val="12.5"/>
      <color indexed="10"/>
      <name val="Avenir LT Std 55 Roman"/>
      <family val="2"/>
    </font>
    <font>
      <b/>
      <sz val="10"/>
      <name val="Avenir LT Std 55 Roman"/>
      <family val="2"/>
    </font>
    <font>
      <b/>
      <u/>
      <sz val="10"/>
      <name val="Avenir LT Std 55 Roman"/>
      <family val="2"/>
    </font>
    <font>
      <b/>
      <sz val="12.5"/>
      <name val="Avenir LT Std 55 Roman"/>
      <family val="2"/>
    </font>
    <font>
      <sz val="9"/>
      <name val="Avenir LT Std 55 Roman"/>
      <family val="2"/>
    </font>
    <font>
      <sz val="8"/>
      <name val="Century Gothic"/>
      <family val="2"/>
    </font>
    <font>
      <sz val="7.5"/>
      <name val="Century Gothic"/>
      <family val="2"/>
    </font>
    <font>
      <vertAlign val="superscript"/>
      <sz val="9"/>
      <name val="Avenir LT Std 55 Roman"/>
      <family val="2"/>
    </font>
    <font>
      <vertAlign val="superscript"/>
      <sz val="8"/>
      <name val="Century Gothic"/>
      <family val="2"/>
    </font>
    <font>
      <vertAlign val="superscript"/>
      <sz val="7.5"/>
      <name val="Century Gothic"/>
      <family val="2"/>
    </font>
    <font>
      <sz val="8"/>
      <name val="Arial"/>
      <family val="2"/>
    </font>
    <font>
      <sz val="8"/>
      <name val="Avenir LT Std 55 Roman"/>
      <family val="2"/>
    </font>
    <font>
      <b/>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499984740745262"/>
        <bgColor indexed="64"/>
      </patternFill>
    </fill>
  </fills>
  <borders count="13">
    <border>
      <left/>
      <right/>
      <top/>
      <bottom/>
      <diagonal/>
    </border>
    <border>
      <left/>
      <right style="thick">
        <color theme="0"/>
      </right>
      <top/>
      <bottom/>
      <diagonal/>
    </border>
    <border>
      <left style="thick">
        <color theme="0"/>
      </left>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s>
  <cellStyleXfs count="7">
    <xf numFmtId="0" fontId="0"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52">
    <xf numFmtId="0" fontId="0" fillId="0" borderId="0" xfId="0"/>
    <xf numFmtId="0" fontId="2" fillId="0" borderId="0" xfId="2" applyFont="1"/>
    <xf numFmtId="0" fontId="1" fillId="0" borderId="0" xfId="2"/>
    <xf numFmtId="0" fontId="3" fillId="0" borderId="0" xfId="3" applyFont="1" applyAlignment="1">
      <alignment vertical="center"/>
    </xf>
    <xf numFmtId="0" fontId="4" fillId="0" borderId="0" xfId="3" applyFont="1" applyAlignment="1">
      <alignment vertical="center"/>
    </xf>
    <xf numFmtId="0" fontId="5" fillId="0" borderId="0" xfId="3" applyFont="1" applyAlignment="1">
      <alignment horizontal="right" vertical="center"/>
    </xf>
    <xf numFmtId="0" fontId="6" fillId="0" borderId="0" xfId="3" applyFont="1"/>
    <xf numFmtId="0" fontId="5" fillId="0" borderId="0" xfId="3" applyFont="1" applyAlignment="1">
      <alignment horizontal="right"/>
    </xf>
    <xf numFmtId="0" fontId="7" fillId="0" borderId="0" xfId="3" applyFont="1"/>
    <xf numFmtId="0" fontId="6" fillId="0" borderId="0" xfId="3" applyFont="1" applyAlignment="1">
      <alignment horizontal="left"/>
    </xf>
    <xf numFmtId="0" fontId="8" fillId="0" borderId="0" xfId="3" applyFont="1"/>
    <xf numFmtId="0" fontId="9" fillId="0" borderId="0" xfId="3" applyFont="1"/>
    <xf numFmtId="0" fontId="8" fillId="0" borderId="0" xfId="3" applyFont="1" applyAlignment="1">
      <alignment horizontal="center"/>
    </xf>
    <xf numFmtId="164" fontId="8" fillId="0" borderId="0" xfId="3" applyNumberFormat="1" applyFont="1" applyAlignment="1">
      <alignment horizontal="center"/>
    </xf>
    <xf numFmtId="164" fontId="13" fillId="3" borderId="6" xfId="3" applyNumberFormat="1" applyFont="1" applyFill="1" applyBorder="1" applyAlignment="1">
      <alignment horizontal="center"/>
    </xf>
    <xf numFmtId="164" fontId="13" fillId="3" borderId="4" xfId="3" applyNumberFormat="1" applyFont="1" applyFill="1" applyBorder="1" applyAlignment="1">
      <alignment horizontal="center"/>
    </xf>
    <xf numFmtId="0" fontId="14" fillId="0" borderId="0" xfId="3" applyFont="1"/>
    <xf numFmtId="164" fontId="14" fillId="0" borderId="0" xfId="3" applyNumberFormat="1" applyFont="1"/>
    <xf numFmtId="3" fontId="12" fillId="3" borderId="1" xfId="3" applyNumberFormat="1" applyFont="1" applyFill="1" applyBorder="1" applyAlignment="1">
      <alignment horizontal="center"/>
    </xf>
    <xf numFmtId="3" fontId="12" fillId="3" borderId="7" xfId="3" applyNumberFormat="1" applyFont="1" applyFill="1" applyBorder="1" applyAlignment="1">
      <alignment horizontal="center"/>
    </xf>
    <xf numFmtId="164" fontId="12" fillId="3" borderId="7" xfId="4" applyNumberFormat="1" applyFont="1" applyFill="1" applyBorder="1" applyAlignment="1">
      <alignment horizontal="center"/>
    </xf>
    <xf numFmtId="164" fontId="12" fillId="3" borderId="0" xfId="4" applyNumberFormat="1" applyFont="1" applyFill="1" applyBorder="1" applyAlignment="1">
      <alignment horizontal="center"/>
    </xf>
    <xf numFmtId="3" fontId="17" fillId="0" borderId="0" xfId="3" applyNumberFormat="1" applyFont="1" applyAlignment="1">
      <alignment horizontal="center"/>
    </xf>
    <xf numFmtId="164" fontId="18" fillId="0" borderId="0" xfId="4" applyNumberFormat="1" applyFont="1" applyFill="1" applyBorder="1" applyAlignment="1">
      <alignment horizontal="center"/>
    </xf>
    <xf numFmtId="3" fontId="12" fillId="3" borderId="8" xfId="3" applyNumberFormat="1" applyFont="1" applyFill="1" applyBorder="1" applyAlignment="1">
      <alignment horizontal="center"/>
    </xf>
    <xf numFmtId="164" fontId="12" fillId="3" borderId="8" xfId="4" applyNumberFormat="1" applyFont="1" applyFill="1" applyBorder="1" applyAlignment="1">
      <alignment horizontal="center"/>
    </xf>
    <xf numFmtId="3" fontId="21" fillId="3" borderId="1" xfId="4" applyNumberFormat="1" applyFont="1" applyFill="1" applyBorder="1" applyAlignment="1">
      <alignment horizontal="center"/>
    </xf>
    <xf numFmtId="3" fontId="21" fillId="3" borderId="8" xfId="4" applyNumberFormat="1" applyFont="1" applyFill="1" applyBorder="1" applyAlignment="1">
      <alignment horizontal="center"/>
    </xf>
    <xf numFmtId="164" fontId="21" fillId="3" borderId="8" xfId="4" applyNumberFormat="1" applyFont="1" applyFill="1" applyBorder="1" applyAlignment="1">
      <alignment horizontal="center"/>
    </xf>
    <xf numFmtId="3" fontId="21" fillId="3" borderId="8" xfId="3" applyNumberFormat="1" applyFont="1" applyFill="1" applyBorder="1" applyAlignment="1">
      <alignment horizontal="center"/>
    </xf>
    <xf numFmtId="164" fontId="21" fillId="3" borderId="0" xfId="4" applyNumberFormat="1" applyFont="1" applyFill="1" applyBorder="1" applyAlignment="1">
      <alignment horizontal="center"/>
    </xf>
    <xf numFmtId="164" fontId="14" fillId="0" borderId="0" xfId="4" applyNumberFormat="1" applyFont="1" applyFill="1" applyBorder="1" applyAlignment="1">
      <alignment horizontal="center"/>
    </xf>
    <xf numFmtId="3" fontId="12" fillId="3" borderId="5" xfId="3" applyNumberFormat="1" applyFont="1" applyFill="1" applyBorder="1" applyAlignment="1">
      <alignment horizontal="center"/>
    </xf>
    <xf numFmtId="3" fontId="12" fillId="3" borderId="9" xfId="3" applyNumberFormat="1" applyFont="1" applyFill="1" applyBorder="1" applyAlignment="1">
      <alignment horizontal="center"/>
    </xf>
    <xf numFmtId="164" fontId="12" fillId="3" borderId="9" xfId="4" applyNumberFormat="1" applyFont="1" applyFill="1" applyBorder="1" applyAlignment="1">
      <alignment horizontal="center"/>
    </xf>
    <xf numFmtId="164" fontId="12" fillId="3" borderId="4" xfId="4" applyNumberFormat="1" applyFont="1" applyFill="1" applyBorder="1" applyAlignment="1">
      <alignment horizontal="center"/>
    </xf>
    <xf numFmtId="3" fontId="21" fillId="3" borderId="10" xfId="4" applyNumberFormat="1" applyFont="1" applyFill="1" applyBorder="1" applyAlignment="1">
      <alignment horizontal="center"/>
    </xf>
    <xf numFmtId="3" fontId="21" fillId="3" borderId="6" xfId="4" applyNumberFormat="1" applyFont="1" applyFill="1" applyBorder="1" applyAlignment="1">
      <alignment horizontal="center"/>
    </xf>
    <xf numFmtId="164" fontId="22" fillId="3" borderId="10" xfId="4" applyNumberFormat="1" applyFont="1" applyFill="1" applyBorder="1" applyAlignment="1">
      <alignment horizontal="center"/>
    </xf>
    <xf numFmtId="3" fontId="21" fillId="3" borderId="10" xfId="3" applyNumberFormat="1" applyFont="1" applyFill="1" applyBorder="1" applyAlignment="1">
      <alignment horizontal="center"/>
    </xf>
    <xf numFmtId="164" fontId="21" fillId="3" borderId="10" xfId="4" applyNumberFormat="1" applyFont="1" applyFill="1" applyBorder="1" applyAlignment="1">
      <alignment horizontal="center"/>
    </xf>
    <xf numFmtId="3" fontId="12" fillId="3" borderId="1" xfId="4" applyNumberFormat="1" applyFont="1" applyFill="1" applyBorder="1" applyAlignment="1">
      <alignment horizontal="center"/>
    </xf>
    <xf numFmtId="3" fontId="12" fillId="3" borderId="8" xfId="4" applyNumberFormat="1" applyFont="1" applyFill="1" applyBorder="1" applyAlignment="1">
      <alignment horizontal="center"/>
    </xf>
    <xf numFmtId="3" fontId="22" fillId="3" borderId="10" xfId="3" applyNumberFormat="1" applyFont="1" applyFill="1" applyBorder="1" applyAlignment="1">
      <alignment horizontal="center"/>
    </xf>
    <xf numFmtId="3" fontId="22" fillId="3" borderId="6" xfId="3" applyNumberFormat="1" applyFont="1" applyFill="1" applyBorder="1" applyAlignment="1">
      <alignment horizontal="center"/>
    </xf>
    <xf numFmtId="10" fontId="12" fillId="3" borderId="1" xfId="4" applyNumberFormat="1" applyFont="1" applyFill="1" applyBorder="1" applyAlignment="1">
      <alignment horizontal="center" vertical="center"/>
    </xf>
    <xf numFmtId="10" fontId="12" fillId="3" borderId="8" xfId="4" applyNumberFormat="1" applyFont="1" applyFill="1" applyBorder="1" applyAlignment="1">
      <alignment horizontal="center" vertical="center"/>
    </xf>
    <xf numFmtId="165" fontId="21" fillId="3" borderId="8" xfId="5" applyNumberFormat="1" applyFont="1" applyFill="1" applyBorder="1" applyAlignment="1">
      <alignment horizontal="center" wrapText="1"/>
    </xf>
    <xf numFmtId="10" fontId="12" fillId="3" borderId="8" xfId="4" applyNumberFormat="1" applyFont="1" applyFill="1" applyBorder="1" applyAlignment="1">
      <alignment horizontal="center"/>
    </xf>
    <xf numFmtId="10" fontId="17" fillId="0" borderId="0" xfId="4" applyNumberFormat="1" applyFont="1" applyFill="1" applyBorder="1" applyAlignment="1">
      <alignment horizontal="center"/>
    </xf>
    <xf numFmtId="164" fontId="8" fillId="0" borderId="0" xfId="4" applyNumberFormat="1" applyFont="1" applyFill="1" applyBorder="1" applyAlignment="1">
      <alignment horizontal="center"/>
    </xf>
    <xf numFmtId="10" fontId="12" fillId="3" borderId="5" xfId="3" applyNumberFormat="1" applyFont="1" applyFill="1" applyBorder="1" applyAlignment="1">
      <alignment horizontal="center"/>
    </xf>
    <xf numFmtId="10" fontId="12" fillId="3" borderId="8" xfId="3" applyNumberFormat="1" applyFont="1" applyFill="1" applyBorder="1" applyAlignment="1">
      <alignment horizontal="center"/>
    </xf>
    <xf numFmtId="165" fontId="21" fillId="3" borderId="9" xfId="5" applyNumberFormat="1" applyFont="1" applyFill="1" applyBorder="1" applyAlignment="1">
      <alignment horizontal="center" wrapText="1"/>
    </xf>
    <xf numFmtId="10" fontId="12" fillId="3" borderId="9" xfId="4" applyNumberFormat="1" applyFont="1" applyFill="1" applyBorder="1" applyAlignment="1">
      <alignment horizontal="center"/>
    </xf>
    <xf numFmtId="10" fontId="12" fillId="3" borderId="4" xfId="4" applyNumberFormat="1" applyFont="1" applyFill="1" applyBorder="1" applyAlignment="1">
      <alignment horizontal="center"/>
    </xf>
    <xf numFmtId="10" fontId="8" fillId="0" borderId="0" xfId="4" applyNumberFormat="1" applyFont="1" applyFill="1" applyBorder="1" applyAlignment="1">
      <alignment horizontal="center"/>
    </xf>
    <xf numFmtId="4" fontId="21" fillId="3" borderId="10" xfId="3" applyNumberFormat="1" applyFont="1" applyFill="1" applyBorder="1" applyAlignment="1">
      <alignment horizontal="center"/>
    </xf>
    <xf numFmtId="4" fontId="21" fillId="3" borderId="6" xfId="3" applyNumberFormat="1" applyFont="1" applyFill="1" applyBorder="1" applyAlignment="1">
      <alignment horizontal="center"/>
    </xf>
    <xf numFmtId="0" fontId="21" fillId="3" borderId="10" xfId="3" applyFont="1" applyFill="1" applyBorder="1" applyAlignment="1">
      <alignment horizontal="center"/>
    </xf>
    <xf numFmtId="164" fontId="21" fillId="3" borderId="10" xfId="3" applyNumberFormat="1" applyFont="1" applyFill="1" applyBorder="1" applyAlignment="1">
      <alignment horizontal="center"/>
    </xf>
    <xf numFmtId="164" fontId="14" fillId="0" borderId="0" xfId="3" applyNumberFormat="1" applyFont="1" applyAlignment="1">
      <alignment horizontal="center"/>
    </xf>
    <xf numFmtId="3" fontId="12" fillId="3" borderId="1" xfId="2" applyNumberFormat="1" applyFont="1" applyFill="1" applyBorder="1" applyAlignment="1">
      <alignment horizontal="center"/>
    </xf>
    <xf numFmtId="3" fontId="12" fillId="3" borderId="8" xfId="2" applyNumberFormat="1" applyFont="1" applyFill="1" applyBorder="1" applyAlignment="1">
      <alignment horizontal="center"/>
    </xf>
    <xf numFmtId="3" fontId="21" fillId="3" borderId="1" xfId="2" applyNumberFormat="1" applyFont="1" applyFill="1" applyBorder="1" applyAlignment="1">
      <alignment horizontal="center"/>
    </xf>
    <xf numFmtId="3" fontId="21" fillId="3" borderId="8" xfId="2" applyNumberFormat="1" applyFont="1" applyFill="1" applyBorder="1" applyAlignment="1">
      <alignment horizontal="center"/>
    </xf>
    <xf numFmtId="3" fontId="1" fillId="0" borderId="0" xfId="2" applyNumberFormat="1"/>
    <xf numFmtId="9" fontId="0" fillId="0" borderId="0" xfId="1" applyFont="1"/>
    <xf numFmtId="3" fontId="12" fillId="3" borderId="5" xfId="2" applyNumberFormat="1" applyFont="1" applyFill="1" applyBorder="1" applyAlignment="1">
      <alignment horizontal="center"/>
    </xf>
    <xf numFmtId="164" fontId="22" fillId="3" borderId="11" xfId="4" applyNumberFormat="1" applyFont="1" applyFill="1" applyBorder="1" applyAlignment="1">
      <alignment horizontal="center"/>
    </xf>
    <xf numFmtId="3" fontId="21" fillId="3" borderId="12" xfId="3" applyNumberFormat="1" applyFont="1" applyFill="1" applyBorder="1" applyAlignment="1">
      <alignment horizontal="center"/>
    </xf>
    <xf numFmtId="43" fontId="21" fillId="3" borderId="8" xfId="5" applyFont="1" applyFill="1" applyBorder="1" applyAlignment="1">
      <alignment horizontal="center" vertical="center" wrapText="1" shrinkToFit="1"/>
    </xf>
    <xf numFmtId="3" fontId="26" fillId="3" borderId="6" xfId="3" applyNumberFormat="1" applyFont="1" applyFill="1" applyBorder="1" applyAlignment="1">
      <alignment horizontal="center"/>
    </xf>
    <xf numFmtId="3" fontId="21" fillId="3" borderId="1" xfId="3" applyNumberFormat="1" applyFont="1" applyFill="1" applyBorder="1" applyAlignment="1">
      <alignment horizontal="center"/>
    </xf>
    <xf numFmtId="10" fontId="21" fillId="3" borderId="8" xfId="4" applyNumberFormat="1" applyFont="1" applyFill="1" applyBorder="1" applyAlignment="1">
      <alignment horizontal="center"/>
    </xf>
    <xf numFmtId="0" fontId="21" fillId="3" borderId="6" xfId="3" applyFont="1" applyFill="1" applyBorder="1" applyAlignment="1">
      <alignment horizontal="center"/>
    </xf>
    <xf numFmtId="0" fontId="21" fillId="3" borderId="1" xfId="3" applyFont="1" applyFill="1" applyBorder="1" applyAlignment="1">
      <alignment horizontal="center"/>
    </xf>
    <xf numFmtId="0" fontId="21" fillId="3" borderId="8" xfId="3" applyFont="1" applyFill="1" applyBorder="1" applyAlignment="1">
      <alignment horizontal="center"/>
    </xf>
    <xf numFmtId="164" fontId="21" fillId="3" borderId="0" xfId="3" applyNumberFormat="1" applyFont="1" applyFill="1" applyAlignment="1">
      <alignment horizontal="center"/>
    </xf>
    <xf numFmtId="10" fontId="12" fillId="3" borderId="1" xfId="4" applyNumberFormat="1" applyFont="1" applyFill="1" applyBorder="1" applyAlignment="1">
      <alignment horizontal="center"/>
    </xf>
    <xf numFmtId="10" fontId="12" fillId="3" borderId="8" xfId="1" applyNumberFormat="1" applyFont="1" applyFill="1" applyBorder="1" applyAlignment="1">
      <alignment horizontal="center"/>
    </xf>
    <xf numFmtId="164" fontId="12" fillId="3" borderId="0" xfId="3" applyNumberFormat="1" applyFont="1" applyFill="1" applyAlignment="1">
      <alignment horizontal="center"/>
    </xf>
    <xf numFmtId="164" fontId="18" fillId="0" borderId="0" xfId="3" applyNumberFormat="1" applyFont="1" applyAlignment="1">
      <alignment horizontal="center"/>
    </xf>
    <xf numFmtId="10" fontId="21" fillId="3" borderId="1" xfId="4" applyNumberFormat="1" applyFont="1" applyFill="1" applyBorder="1" applyAlignment="1">
      <alignment horizontal="center"/>
    </xf>
    <xf numFmtId="10" fontId="21" fillId="3" borderId="8" xfId="1" applyNumberFormat="1" applyFont="1" applyFill="1" applyBorder="1" applyAlignment="1">
      <alignment horizontal="center"/>
    </xf>
    <xf numFmtId="10" fontId="1" fillId="0" borderId="0" xfId="2" applyNumberFormat="1"/>
    <xf numFmtId="10" fontId="21" fillId="3" borderId="9" xfId="4" applyNumberFormat="1" applyFont="1" applyFill="1" applyBorder="1" applyAlignment="1">
      <alignment horizontal="center"/>
    </xf>
    <xf numFmtId="3" fontId="21" fillId="3" borderId="9" xfId="3" applyNumberFormat="1" applyFont="1" applyFill="1" applyBorder="1" applyAlignment="1">
      <alignment horizontal="center"/>
    </xf>
    <xf numFmtId="164" fontId="21" fillId="3" borderId="4" xfId="4" applyNumberFormat="1" applyFont="1" applyFill="1" applyBorder="1" applyAlignment="1">
      <alignment horizontal="center"/>
    </xf>
    <xf numFmtId="0" fontId="21" fillId="3" borderId="4" xfId="3" applyFont="1" applyFill="1" applyBorder="1" applyAlignment="1">
      <alignment horizontal="center"/>
    </xf>
    <xf numFmtId="0" fontId="12" fillId="3" borderId="6" xfId="3" applyFont="1" applyFill="1" applyBorder="1" applyAlignment="1">
      <alignment horizontal="center"/>
    </xf>
    <xf numFmtId="165" fontId="21" fillId="3" borderId="4" xfId="5" applyNumberFormat="1" applyFont="1" applyFill="1" applyBorder="1" applyAlignment="1">
      <alignment horizontal="center" wrapText="1"/>
    </xf>
    <xf numFmtId="0" fontId="12" fillId="3" borderId="8" xfId="3" applyFont="1" applyFill="1" applyBorder="1" applyAlignment="1">
      <alignment horizontal="center"/>
    </xf>
    <xf numFmtId="0" fontId="27" fillId="3" borderId="10" xfId="3" applyFont="1" applyFill="1" applyBorder="1" applyAlignment="1">
      <alignment horizontal="center"/>
    </xf>
    <xf numFmtId="0" fontId="28" fillId="3" borderId="6" xfId="3" applyFont="1" applyFill="1" applyBorder="1" applyAlignment="1">
      <alignment horizontal="center"/>
    </xf>
    <xf numFmtId="0" fontId="2" fillId="3" borderId="10" xfId="3" applyFont="1" applyFill="1" applyBorder="1" applyAlignment="1">
      <alignment horizontal="center"/>
    </xf>
    <xf numFmtId="164" fontId="2" fillId="3" borderId="10" xfId="3" applyNumberFormat="1" applyFont="1" applyFill="1" applyBorder="1" applyAlignment="1">
      <alignment horizontal="center"/>
    </xf>
    <xf numFmtId="0" fontId="17" fillId="0" borderId="0" xfId="3" applyFont="1" applyAlignment="1">
      <alignment horizontal="center"/>
    </xf>
    <xf numFmtId="164" fontId="9" fillId="0" borderId="0" xfId="3" applyNumberFormat="1" applyFont="1" applyAlignment="1">
      <alignment horizontal="center"/>
    </xf>
    <xf numFmtId="0" fontId="29" fillId="3" borderId="1" xfId="3" applyFont="1" applyFill="1" applyBorder="1" applyAlignment="1">
      <alignment horizontal="center"/>
    </xf>
    <xf numFmtId="3" fontId="14" fillId="0" borderId="0" xfId="3" applyNumberFormat="1" applyFont="1"/>
    <xf numFmtId="164" fontId="14" fillId="0" borderId="0" xfId="4" applyNumberFormat="1" applyFont="1" applyFill="1" applyBorder="1"/>
    <xf numFmtId="0" fontId="27" fillId="0" borderId="0" xfId="3" applyFont="1"/>
    <xf numFmtId="0" fontId="30" fillId="0" borderId="0" xfId="3" applyFont="1"/>
    <xf numFmtId="164" fontId="30" fillId="0" borderId="0" xfId="3" applyNumberFormat="1" applyFont="1"/>
    <xf numFmtId="0" fontId="31" fillId="0" borderId="0" xfId="2" applyFont="1"/>
    <xf numFmtId="164" fontId="31" fillId="0" borderId="0" xfId="2" applyNumberFormat="1" applyFont="1"/>
    <xf numFmtId="0" fontId="32" fillId="0" borderId="0" xfId="2" applyFont="1"/>
    <xf numFmtId="0" fontId="33" fillId="0" borderId="0" xfId="3" applyFont="1"/>
    <xf numFmtId="0" fontId="30" fillId="0" borderId="6" xfId="3" applyFont="1" applyBorder="1"/>
    <xf numFmtId="0" fontId="34" fillId="2" borderId="0" xfId="2" applyFont="1" applyFill="1" applyAlignment="1">
      <alignment vertical="center" wrapText="1"/>
    </xf>
    <xf numFmtId="0" fontId="34" fillId="0" borderId="0" xfId="2" applyFont="1" applyAlignment="1">
      <alignment vertical="center" wrapText="1" shrinkToFit="1"/>
    </xf>
    <xf numFmtId="0" fontId="35" fillId="0" borderId="0" xfId="2" applyFont="1" applyAlignment="1">
      <alignment vertical="center" wrapText="1" shrinkToFit="1"/>
    </xf>
    <xf numFmtId="0" fontId="34" fillId="2" borderId="0" xfId="2" applyFont="1" applyFill="1" applyAlignment="1">
      <alignment vertical="center" wrapText="1" shrinkToFit="1"/>
    </xf>
    <xf numFmtId="15" fontId="31" fillId="0" borderId="0" xfId="2" applyNumberFormat="1" applyFont="1"/>
    <xf numFmtId="0" fontId="33" fillId="0" borderId="0" xfId="2" applyFont="1" applyAlignment="1">
      <alignment vertical="center" wrapText="1" shrinkToFit="1"/>
    </xf>
    <xf numFmtId="0" fontId="36" fillId="0" borderId="0" xfId="2" applyFont="1"/>
    <xf numFmtId="15" fontId="30" fillId="0" borderId="0" xfId="2" applyNumberFormat="1" applyFont="1"/>
    <xf numFmtId="15" fontId="30" fillId="0" borderId="0" xfId="2" applyNumberFormat="1" applyFont="1" applyAlignment="1">
      <alignment wrapText="1"/>
    </xf>
    <xf numFmtId="0" fontId="30" fillId="0" borderId="0" xfId="2" applyFont="1"/>
    <xf numFmtId="0" fontId="37" fillId="0" borderId="0" xfId="3" applyFont="1"/>
    <xf numFmtId="164" fontId="37" fillId="0" borderId="0" xfId="3" applyNumberFormat="1" applyFont="1"/>
    <xf numFmtId="165" fontId="38" fillId="2" borderId="0" xfId="6" applyNumberFormat="1" applyFont="1" applyFill="1" applyBorder="1"/>
    <xf numFmtId="0" fontId="15" fillId="4" borderId="0" xfId="2" applyFont="1" applyFill="1"/>
    <xf numFmtId="0" fontId="10" fillId="4" borderId="0" xfId="3" applyFont="1" applyFill="1"/>
    <xf numFmtId="0" fontId="10" fillId="4" borderId="0" xfId="3" applyFont="1" applyFill="1" applyAlignment="1">
      <alignment horizontal="right"/>
    </xf>
    <xf numFmtId="0" fontId="19" fillId="4" borderId="0" xfId="3" applyFont="1" applyFill="1" applyAlignment="1">
      <alignment horizontal="right"/>
    </xf>
    <xf numFmtId="0" fontId="20" fillId="4" borderId="0" xfId="3" applyFont="1" applyFill="1" applyAlignment="1">
      <alignment horizontal="right"/>
    </xf>
    <xf numFmtId="0" fontId="1" fillId="4" borderId="0" xfId="2" applyFill="1"/>
    <xf numFmtId="0" fontId="20" fillId="4" borderId="0" xfId="3" applyFont="1" applyFill="1"/>
    <xf numFmtId="0" fontId="15" fillId="4" borderId="0" xfId="3" applyFont="1" applyFill="1" applyAlignment="1">
      <alignment horizontal="right"/>
    </xf>
    <xf numFmtId="0" fontId="10" fillId="4" borderId="0" xfId="3" applyFont="1" applyFill="1" applyAlignment="1">
      <alignment horizontal="center"/>
    </xf>
    <xf numFmtId="0" fontId="15" fillId="4" borderId="0" xfId="3" applyFont="1" applyFill="1"/>
    <xf numFmtId="0" fontId="15" fillId="4" borderId="0" xfId="2" applyFont="1" applyFill="1" applyAlignment="1">
      <alignment horizontal="right"/>
    </xf>
    <xf numFmtId="0" fontId="25" fillId="4" borderId="0" xfId="3" applyFont="1" applyFill="1" applyAlignment="1">
      <alignment horizontal="right"/>
    </xf>
    <xf numFmtId="0" fontId="10" fillId="4" borderId="0" xfId="3" applyFont="1" applyFill="1" applyAlignment="1">
      <alignment horizontal="left"/>
    </xf>
    <xf numFmtId="0" fontId="33" fillId="0" borderId="0" xfId="2" applyFont="1" applyAlignment="1">
      <alignment horizontal="left" vertical="center" wrapText="1" shrinkToFit="1"/>
    </xf>
    <xf numFmtId="0" fontId="33" fillId="2" borderId="0" xfId="2" applyFont="1" applyFill="1" applyAlignment="1">
      <alignment horizontal="left" vertical="center" wrapText="1"/>
    </xf>
    <xf numFmtId="0" fontId="30" fillId="0" borderId="0" xfId="2" applyFont="1" applyAlignment="1">
      <alignment horizontal="left" vertical="center" wrapText="1" shrinkToFit="1"/>
    </xf>
    <xf numFmtId="0" fontId="15" fillId="4" borderId="0" xfId="3" applyFont="1" applyFill="1" applyAlignment="1">
      <alignment horizontal="right"/>
    </xf>
    <xf numFmtId="0" fontId="20" fillId="4" borderId="0" xfId="3" applyFont="1" applyFill="1" applyAlignment="1">
      <alignment horizontal="right"/>
    </xf>
    <xf numFmtId="0" fontId="19" fillId="4" borderId="0" xfId="3" applyFont="1" applyFill="1" applyAlignment="1">
      <alignment horizontal="right"/>
    </xf>
    <xf numFmtId="0" fontId="25" fillId="4" borderId="0" xfId="3" applyFont="1" applyFill="1" applyAlignment="1">
      <alignment horizontal="right"/>
    </xf>
    <xf numFmtId="0" fontId="10" fillId="4" borderId="0" xfId="3" applyFont="1" applyFill="1" applyAlignment="1">
      <alignment horizontal="right"/>
    </xf>
    <xf numFmtId="0" fontId="10" fillId="4" borderId="0" xfId="3" applyFont="1" applyFill="1" applyAlignment="1">
      <alignment horizontal="right" wrapText="1"/>
    </xf>
    <xf numFmtId="0" fontId="10" fillId="2" borderId="0" xfId="3" applyFont="1" applyFill="1" applyAlignment="1">
      <alignment horizontal="center" vertical="center"/>
    </xf>
    <xf numFmtId="2" fontId="11" fillId="3" borderId="1" xfId="3" applyNumberFormat="1" applyFont="1" applyFill="1" applyBorder="1" applyAlignment="1">
      <alignment horizontal="center" vertical="center"/>
    </xf>
    <xf numFmtId="0" fontId="11" fillId="3" borderId="5" xfId="3" applyFont="1" applyFill="1" applyBorder="1" applyAlignment="1">
      <alignment horizontal="center" vertical="center"/>
    </xf>
    <xf numFmtId="49" fontId="12" fillId="3" borderId="2" xfId="3" applyNumberFormat="1" applyFont="1" applyFill="1" applyBorder="1" applyAlignment="1">
      <alignment horizontal="center" vertical="center"/>
    </xf>
    <xf numFmtId="49" fontId="12" fillId="3" borderId="3" xfId="3" applyNumberFormat="1" applyFont="1" applyFill="1" applyBorder="1" applyAlignment="1">
      <alignment horizontal="center" vertical="center"/>
    </xf>
    <xf numFmtId="0" fontId="13" fillId="3" borderId="3" xfId="3" applyFont="1" applyFill="1" applyBorder="1" applyAlignment="1">
      <alignment horizontal="center"/>
    </xf>
    <xf numFmtId="0" fontId="13" fillId="3" borderId="4" xfId="3" applyFont="1" applyFill="1" applyBorder="1" applyAlignment="1">
      <alignment horizontal="center"/>
    </xf>
  </cellXfs>
  <cellStyles count="7">
    <cellStyle name="Millares 11 2" xfId="6" xr:uid="{A4D9A81E-E2D0-48A7-B073-E6C56A5BB943}"/>
    <cellStyle name="Millares 3 2" xfId="5" xr:uid="{E06631C7-95B2-42E4-8961-8D82160012CE}"/>
    <cellStyle name="Normal" xfId="0" builtinId="0"/>
    <cellStyle name="Normal 3 2" xfId="2" xr:uid="{688A799E-F169-4997-924C-1F8688E184CD}"/>
    <cellStyle name="Normal 4 9 2" xfId="3" xr:uid="{52D5F116-4B03-4DAD-B929-9DDA87524D39}"/>
    <cellStyle name="Porcentaje" xfId="1" builtinId="5"/>
    <cellStyle name="Porcentual 3 2" xfId="4" xr:uid="{BE710F3C-F4CF-44D2-92C4-5D105F80A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81</xdr:row>
      <xdr:rowOff>9524</xdr:rowOff>
    </xdr:from>
    <xdr:to>
      <xdr:col>3</xdr:col>
      <xdr:colOff>0</xdr:colOff>
      <xdr:row>82</xdr:row>
      <xdr:rowOff>19049</xdr:rowOff>
    </xdr:to>
    <xdr:sp macro="" textlink="">
      <xdr:nvSpPr>
        <xdr:cNvPr id="2" name="7 Rectángulo redondeado">
          <a:extLst>
            <a:ext uri="{FF2B5EF4-FFF2-40B4-BE49-F238E27FC236}">
              <a16:creationId xmlns:a16="http://schemas.microsoft.com/office/drawing/2014/main" id="{5A147DD2-52BA-47EF-A5FB-73743A718669}"/>
            </a:ext>
          </a:extLst>
        </xdr:cNvPr>
        <xdr:cNvSpPr/>
      </xdr:nvSpPr>
      <xdr:spPr>
        <a:xfrm>
          <a:off x="95250" y="18592799"/>
          <a:ext cx="4067175" cy="25717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123825</xdr:colOff>
      <xdr:row>96</xdr:row>
      <xdr:rowOff>219076</xdr:rowOff>
    </xdr:from>
    <xdr:to>
      <xdr:col>3</xdr:col>
      <xdr:colOff>0</xdr:colOff>
      <xdr:row>97</xdr:row>
      <xdr:rowOff>247651</xdr:rowOff>
    </xdr:to>
    <xdr:sp macro="" textlink="">
      <xdr:nvSpPr>
        <xdr:cNvPr id="3" name="8 Rectángulo redondeado">
          <a:extLst>
            <a:ext uri="{FF2B5EF4-FFF2-40B4-BE49-F238E27FC236}">
              <a16:creationId xmlns:a16="http://schemas.microsoft.com/office/drawing/2014/main" id="{90D75F72-8E26-41FF-878E-8E064AEA547E}"/>
            </a:ext>
          </a:extLst>
        </xdr:cNvPr>
        <xdr:cNvSpPr/>
      </xdr:nvSpPr>
      <xdr:spPr>
        <a:xfrm>
          <a:off x="123825" y="22164676"/>
          <a:ext cx="4038600" cy="26670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editAs="oneCell">
    <xdr:from>
      <xdr:col>0</xdr:col>
      <xdr:colOff>198438</xdr:colOff>
      <xdr:row>1</xdr:row>
      <xdr:rowOff>119063</xdr:rowOff>
    </xdr:from>
    <xdr:to>
      <xdr:col>2</xdr:col>
      <xdr:colOff>1314300</xdr:colOff>
      <xdr:row>6</xdr:row>
      <xdr:rowOff>47762</xdr:rowOff>
    </xdr:to>
    <xdr:pic>
      <xdr:nvPicPr>
        <xdr:cNvPr id="4" name="12 Imagen" descr="logo Sipen.png">
          <a:extLst>
            <a:ext uri="{FF2B5EF4-FFF2-40B4-BE49-F238E27FC236}">
              <a16:creationId xmlns:a16="http://schemas.microsoft.com/office/drawing/2014/main" id="{804A9E02-71AF-408A-80D8-B1FCEF64AFF7}"/>
            </a:ext>
          </a:extLst>
        </xdr:cNvPr>
        <xdr:cNvPicPr>
          <a:picLocks noChangeAspect="1"/>
        </xdr:cNvPicPr>
      </xdr:nvPicPr>
      <xdr:blipFill>
        <a:blip xmlns:r="http://schemas.openxmlformats.org/officeDocument/2006/relationships" r:embed="rId1" cstate="print"/>
        <a:srcRect/>
        <a:stretch>
          <a:fillRect/>
        </a:stretch>
      </xdr:blipFill>
      <xdr:spPr bwMode="auto">
        <a:xfrm>
          <a:off x="198438" y="500063"/>
          <a:ext cx="3554262" cy="1262199"/>
        </a:xfrm>
        <a:prstGeom prst="rect">
          <a:avLst/>
        </a:prstGeom>
        <a:noFill/>
        <a:ln w="9525">
          <a:noFill/>
          <a:miter lim="800000"/>
          <a:headEnd/>
          <a:tailEnd/>
        </a:ln>
      </xdr:spPr>
    </xdr:pic>
    <xdr:clientData/>
  </xdr:twoCellAnchor>
  <xdr:twoCellAnchor>
    <xdr:from>
      <xdr:col>0</xdr:col>
      <xdr:colOff>638174</xdr:colOff>
      <xdr:row>7</xdr:row>
      <xdr:rowOff>9525</xdr:rowOff>
    </xdr:from>
    <xdr:to>
      <xdr:col>3</xdr:col>
      <xdr:colOff>0</xdr:colOff>
      <xdr:row>7</xdr:row>
      <xdr:rowOff>232834</xdr:rowOff>
    </xdr:to>
    <xdr:sp macro="" textlink="">
      <xdr:nvSpPr>
        <xdr:cNvPr id="5" name="2 Rectángulo redondeado">
          <a:extLst>
            <a:ext uri="{FF2B5EF4-FFF2-40B4-BE49-F238E27FC236}">
              <a16:creationId xmlns:a16="http://schemas.microsoft.com/office/drawing/2014/main" id="{26256AC3-4C06-4FC3-A5EC-8ECFA30E9A26}"/>
            </a:ext>
          </a:extLst>
        </xdr:cNvPr>
        <xdr:cNvSpPr/>
      </xdr:nvSpPr>
      <xdr:spPr>
        <a:xfrm>
          <a:off x="638174" y="1981200"/>
          <a:ext cx="3524251" cy="223309"/>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571500</xdr:colOff>
      <xdr:row>21</xdr:row>
      <xdr:rowOff>200025</xdr:rowOff>
    </xdr:from>
    <xdr:to>
      <xdr:col>3</xdr:col>
      <xdr:colOff>0</xdr:colOff>
      <xdr:row>22</xdr:row>
      <xdr:rowOff>211667</xdr:rowOff>
    </xdr:to>
    <xdr:sp macro="" textlink="">
      <xdr:nvSpPr>
        <xdr:cNvPr id="6" name="3 Rectángulo redondeado">
          <a:extLst>
            <a:ext uri="{FF2B5EF4-FFF2-40B4-BE49-F238E27FC236}">
              <a16:creationId xmlns:a16="http://schemas.microsoft.com/office/drawing/2014/main" id="{09F47F02-7CBD-4009-9F4B-5E4F770545B0}"/>
            </a:ext>
          </a:extLst>
        </xdr:cNvPr>
        <xdr:cNvSpPr/>
      </xdr:nvSpPr>
      <xdr:spPr>
        <a:xfrm>
          <a:off x="571500" y="5276850"/>
          <a:ext cx="3590925" cy="249767"/>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304800</xdr:colOff>
      <xdr:row>41</xdr:row>
      <xdr:rowOff>0</xdr:rowOff>
    </xdr:from>
    <xdr:to>
      <xdr:col>3</xdr:col>
      <xdr:colOff>0</xdr:colOff>
      <xdr:row>42</xdr:row>
      <xdr:rowOff>38100</xdr:rowOff>
    </xdr:to>
    <xdr:sp macro="" textlink="">
      <xdr:nvSpPr>
        <xdr:cNvPr id="7" name="4 Rectángulo redondeado">
          <a:extLst>
            <a:ext uri="{FF2B5EF4-FFF2-40B4-BE49-F238E27FC236}">
              <a16:creationId xmlns:a16="http://schemas.microsoft.com/office/drawing/2014/main" id="{4384D384-1080-41AE-A25A-36743106F80A}"/>
            </a:ext>
          </a:extLst>
        </xdr:cNvPr>
        <xdr:cNvSpPr/>
      </xdr:nvSpPr>
      <xdr:spPr>
        <a:xfrm>
          <a:off x="304800" y="9629775"/>
          <a:ext cx="3857625" cy="2857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419100</xdr:colOff>
      <xdr:row>64</xdr:row>
      <xdr:rowOff>200025</xdr:rowOff>
    </xdr:from>
    <xdr:to>
      <xdr:col>3</xdr:col>
      <xdr:colOff>1</xdr:colOff>
      <xdr:row>66</xdr:row>
      <xdr:rowOff>1681</xdr:rowOff>
    </xdr:to>
    <xdr:sp macro="" textlink="">
      <xdr:nvSpPr>
        <xdr:cNvPr id="8" name="5 Rectángulo redondeado">
          <a:extLst>
            <a:ext uri="{FF2B5EF4-FFF2-40B4-BE49-F238E27FC236}">
              <a16:creationId xmlns:a16="http://schemas.microsoft.com/office/drawing/2014/main" id="{2A10006D-A741-4FE1-84F4-54505ABD3C24}"/>
            </a:ext>
          </a:extLst>
        </xdr:cNvPr>
        <xdr:cNvSpPr/>
      </xdr:nvSpPr>
      <xdr:spPr>
        <a:xfrm>
          <a:off x="419100" y="14982825"/>
          <a:ext cx="3743326" cy="268381"/>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571500</xdr:colOff>
      <xdr:row>110</xdr:row>
      <xdr:rowOff>219075</xdr:rowOff>
    </xdr:from>
    <xdr:to>
      <xdr:col>3</xdr:col>
      <xdr:colOff>0</xdr:colOff>
      <xdr:row>112</xdr:row>
      <xdr:rowOff>0</xdr:rowOff>
    </xdr:to>
    <xdr:sp macro="" textlink="">
      <xdr:nvSpPr>
        <xdr:cNvPr id="9" name="8 Rectángulo redondeado">
          <a:extLst>
            <a:ext uri="{FF2B5EF4-FFF2-40B4-BE49-F238E27FC236}">
              <a16:creationId xmlns:a16="http://schemas.microsoft.com/office/drawing/2014/main" id="{52CC69AF-1B12-4DC7-92E9-5DF1229B976F}"/>
            </a:ext>
          </a:extLst>
        </xdr:cNvPr>
        <xdr:cNvSpPr/>
      </xdr:nvSpPr>
      <xdr:spPr>
        <a:xfrm>
          <a:off x="571500" y="25326975"/>
          <a:ext cx="3590925" cy="2476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561975</xdr:colOff>
      <xdr:row>114</xdr:row>
      <xdr:rowOff>200025</xdr:rowOff>
    </xdr:from>
    <xdr:to>
      <xdr:col>3</xdr:col>
      <xdr:colOff>0</xdr:colOff>
      <xdr:row>116</xdr:row>
      <xdr:rowOff>19050</xdr:rowOff>
    </xdr:to>
    <xdr:sp macro="" textlink="">
      <xdr:nvSpPr>
        <xdr:cNvPr id="10" name="9 Rectángulo redondeado">
          <a:extLst>
            <a:ext uri="{FF2B5EF4-FFF2-40B4-BE49-F238E27FC236}">
              <a16:creationId xmlns:a16="http://schemas.microsoft.com/office/drawing/2014/main" id="{BDA81380-01C6-4A15-AAC0-E7308083DC64}"/>
            </a:ext>
          </a:extLst>
        </xdr:cNvPr>
        <xdr:cNvSpPr/>
      </xdr:nvSpPr>
      <xdr:spPr>
        <a:xfrm>
          <a:off x="561975" y="26222325"/>
          <a:ext cx="3600450" cy="2857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485775</xdr:colOff>
      <xdr:row>119</xdr:row>
      <xdr:rowOff>9525</xdr:rowOff>
    </xdr:from>
    <xdr:to>
      <xdr:col>3</xdr:col>
      <xdr:colOff>0</xdr:colOff>
      <xdr:row>120</xdr:row>
      <xdr:rowOff>28575</xdr:rowOff>
    </xdr:to>
    <xdr:sp macro="" textlink="">
      <xdr:nvSpPr>
        <xdr:cNvPr id="11" name="10 Rectángulo redondeado">
          <a:extLst>
            <a:ext uri="{FF2B5EF4-FFF2-40B4-BE49-F238E27FC236}">
              <a16:creationId xmlns:a16="http://schemas.microsoft.com/office/drawing/2014/main" id="{6E918A22-A1CD-4589-8D3E-5D41CEABE290}"/>
            </a:ext>
          </a:extLst>
        </xdr:cNvPr>
        <xdr:cNvSpPr/>
      </xdr:nvSpPr>
      <xdr:spPr>
        <a:xfrm>
          <a:off x="485775" y="27184350"/>
          <a:ext cx="3676650" cy="2476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c/Documents%20and%20Settings/amadera/Configuraci&#243;n%20local/Archivos%20temporales%20de%20Internet/OLK11B/2005_12_31%20Datos%20Estadisticos%20Control%20de%20Inversione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tudio/2AN&#193;LISIS%20Y%20ESTADISTICAS/Resumen%20Estad&#237;stico/Datos/1.%20Datos%202022/DATOS%20RESUMEN%20ESTADISTIC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6.1"/>
      <sheetName val="7.7.3 (T-1)"/>
      <sheetName val="7.7.3 (T-3)"/>
      <sheetName val="7.7.3 (T-4)"/>
      <sheetName val="7.7.3 (T-5)"/>
      <sheetName val="7.7.4"/>
      <sheetName val="7.7.5"/>
      <sheetName val="7.7.6"/>
      <sheetName val="7.7.7"/>
      <sheetName val="31 DIC 05 (2)"/>
      <sheetName val="31 DIC 05"/>
      <sheetName val="30 NOV 05 (2)"/>
      <sheetName val="30 NOV 05"/>
      <sheetName val="31 OCT 05 (2)"/>
      <sheetName val="31 OCT 05"/>
      <sheetName val="30 SEPT 05 (2)"/>
      <sheetName val="30 SEPT 05"/>
      <sheetName val="31 AGOSTO 05 (2)"/>
      <sheetName val="31 AGOSTO 05"/>
      <sheetName val="31 JULIO 05"/>
      <sheetName val="30 JUNIO 05"/>
      <sheetName val="31 MAYO 05"/>
      <sheetName val="30 ABRIL 05"/>
      <sheetName val="31 MARZO 05"/>
      <sheetName val="28 FEBRERO 05"/>
      <sheetName val="31 ENERO 05"/>
      <sheetName val="Moneda"/>
      <sheetName val="Valor Cuota2003-2004"/>
      <sheetName val="8.1-8.2"/>
    </sheetNames>
    <sheetDataSet>
      <sheetData sheetId="0" refreshError="1"/>
      <sheetData sheetId="1"/>
      <sheetData sheetId="2"/>
      <sheetData sheetId="3"/>
      <sheetData sheetId="4"/>
      <sheetData sheetId="5" refreshError="1"/>
      <sheetData sheetId="6" refreshError="1"/>
      <sheetData sheetId="7">
        <row r="2">
          <cell r="A2" t="str">
            <v>Composición Cartera de Inversiones</v>
          </cell>
        </row>
        <row r="3">
          <cell r="A3" t="str">
            <v>de los Fondos de Pensiones por Emisor</v>
          </cell>
        </row>
        <row r="4">
          <cell r="A4" t="str">
            <v>Al 30 de diciembre del 2005</v>
          </cell>
        </row>
        <row r="6">
          <cell r="A6" t="str">
            <v>Sub-Sector Económico / Emisor</v>
          </cell>
          <cell r="B6" t="str">
            <v>BBVA Crecer</v>
          </cell>
          <cell r="D6" t="str">
            <v>Caribalico</v>
          </cell>
          <cell r="F6" t="str">
            <v>León</v>
          </cell>
          <cell r="H6" t="str">
            <v>Popular</v>
          </cell>
          <cell r="J6" t="str">
            <v>Reservas</v>
          </cell>
          <cell r="L6" t="str">
            <v>Romana</v>
          </cell>
          <cell r="N6" t="str">
            <v>Siembra</v>
          </cell>
          <cell r="Q6" t="str">
            <v>Sub-Total Fondos CCI</v>
          </cell>
          <cell r="T6" t="str">
            <v>Fondo de Reparto -
 Banco Central</v>
          </cell>
          <cell r="V6" t="str">
            <v>Fondo de Reparto -              Banco de Reservas</v>
          </cell>
          <cell r="X6" t="str">
            <v>Fondo de                 Solidaridad Social</v>
          </cell>
          <cell r="AA6" t="str">
            <v>León T-3</v>
          </cell>
          <cell r="AC6" t="str">
            <v>Popular T-3</v>
          </cell>
          <cell r="AE6" t="str">
            <v>Romana T-3</v>
          </cell>
          <cell r="AG6" t="str">
            <v>Siembra T-3</v>
          </cell>
          <cell r="AI6" t="str">
            <v>Fondos Complementarios</v>
          </cell>
          <cell r="AL6" t="str">
            <v>TOTAL CCI + BRRD + FSS</v>
          </cell>
          <cell r="AO6" t="str">
            <v>TOTAL GENERAL</v>
          </cell>
        </row>
        <row r="7">
          <cell r="B7" t="str">
            <v>RD$</v>
          </cell>
          <cell r="C7" t="str">
            <v>%</v>
          </cell>
          <cell r="D7" t="str">
            <v>RD$</v>
          </cell>
          <cell r="E7" t="str">
            <v>%</v>
          </cell>
          <cell r="F7" t="str">
            <v>RD$</v>
          </cell>
          <cell r="G7" t="str">
            <v>%</v>
          </cell>
          <cell r="H7" t="str">
            <v>RD$</v>
          </cell>
          <cell r="I7" t="str">
            <v>%</v>
          </cell>
          <cell r="J7" t="str">
            <v>RD$</v>
          </cell>
          <cell r="K7" t="str">
            <v>%</v>
          </cell>
          <cell r="L7" t="str">
            <v>RD$</v>
          </cell>
          <cell r="M7" t="str">
            <v>%</v>
          </cell>
          <cell r="N7" t="str">
            <v>RD$</v>
          </cell>
          <cell r="O7" t="str">
            <v>%</v>
          </cell>
          <cell r="Q7" t="str">
            <v>RD$</v>
          </cell>
          <cell r="R7" t="str">
            <v>%</v>
          </cell>
          <cell r="T7" t="str">
            <v>RD$</v>
          </cell>
          <cell r="U7" t="str">
            <v>%</v>
          </cell>
          <cell r="V7" t="str">
            <v>RD$</v>
          </cell>
          <cell r="W7" t="str">
            <v>%</v>
          </cell>
          <cell r="AA7" t="str">
            <v>RD$</v>
          </cell>
          <cell r="AB7" t="str">
            <v>%</v>
          </cell>
          <cell r="AC7" t="str">
            <v>RD$</v>
          </cell>
          <cell r="AD7" t="str">
            <v>%</v>
          </cell>
          <cell r="AE7" t="str">
            <v>RD$</v>
          </cell>
          <cell r="AF7" t="str">
            <v>%</v>
          </cell>
          <cell r="AG7" t="str">
            <v>RD$</v>
          </cell>
          <cell r="AH7" t="str">
            <v>%</v>
          </cell>
          <cell r="AI7" t="str">
            <v>RD$</v>
          </cell>
          <cell r="AJ7" t="str">
            <v>%</v>
          </cell>
          <cell r="AL7" t="str">
            <v>RD$</v>
          </cell>
          <cell r="AM7" t="str">
            <v>%</v>
          </cell>
          <cell r="AO7" t="str">
            <v>RD$</v>
          </cell>
          <cell r="AP7" t="str">
            <v>%</v>
          </cell>
        </row>
        <row r="8">
          <cell r="A8" t="str">
            <v>Banco Central de la Republica Dominicana</v>
          </cell>
          <cell r="C8">
            <v>0</v>
          </cell>
          <cell r="E8">
            <v>0</v>
          </cell>
          <cell r="G8">
            <v>0</v>
          </cell>
          <cell r="I8">
            <v>0</v>
          </cell>
          <cell r="K8">
            <v>0</v>
          </cell>
          <cell r="M8">
            <v>0</v>
          </cell>
          <cell r="O8">
            <v>0</v>
          </cell>
          <cell r="Q8">
            <v>0</v>
          </cell>
          <cell r="R8">
            <v>0</v>
          </cell>
          <cell r="T8">
            <v>4826121601.3500004</v>
          </cell>
          <cell r="U8">
            <v>0.7206989332031517</v>
          </cell>
          <cell r="W8">
            <v>0</v>
          </cell>
          <cell r="X8" t="str">
            <v>RD$</v>
          </cell>
          <cell r="Y8" t="str">
            <v>%</v>
          </cell>
          <cell r="AB8">
            <v>0</v>
          </cell>
          <cell r="AD8">
            <v>0</v>
          </cell>
          <cell r="AF8">
            <v>0</v>
          </cell>
          <cell r="AH8">
            <v>0</v>
          </cell>
          <cell r="AJ8">
            <v>0</v>
          </cell>
          <cell r="AL8">
            <v>0</v>
          </cell>
          <cell r="AM8">
            <v>0</v>
          </cell>
          <cell r="AO8">
            <v>4826121601.3500004</v>
          </cell>
          <cell r="AP8">
            <v>0.20978448735781141</v>
          </cell>
        </row>
        <row r="9">
          <cell r="Y9">
            <v>0</v>
          </cell>
        </row>
        <row r="10">
          <cell r="A10" t="str">
            <v>Bancos Múltiples</v>
          </cell>
          <cell r="B10">
            <v>1349063641.55</v>
          </cell>
          <cell r="C10">
            <v>0.45378942057814325</v>
          </cell>
          <cell r="D10">
            <v>68217626.650000006</v>
          </cell>
          <cell r="E10">
            <v>0.26899289512651497</v>
          </cell>
          <cell r="F10">
            <v>124927816.73999999</v>
          </cell>
          <cell r="G10">
            <v>0.34726608836448641</v>
          </cell>
          <cell r="H10">
            <v>2586313391.0999999</v>
          </cell>
          <cell r="I10">
            <v>0.54317025409501396</v>
          </cell>
          <cell r="J10">
            <v>729768409.72000003</v>
          </cell>
          <cell r="K10">
            <v>0.399008177499867</v>
          </cell>
          <cell r="L10">
            <v>150307961.51000002</v>
          </cell>
          <cell r="M10">
            <v>0.69565853700323099</v>
          </cell>
          <cell r="N10">
            <v>1061396233.7900001</v>
          </cell>
          <cell r="O10">
            <v>0.43287825412781256</v>
          </cell>
          <cell r="Q10">
            <v>6069995081.0600004</v>
          </cell>
          <cell r="R10">
            <v>0.47256722210415697</v>
          </cell>
          <cell r="T10">
            <v>1184751820.3899999</v>
          </cell>
          <cell r="U10">
            <v>0.17692247390258872</v>
          </cell>
          <cell r="V10">
            <v>679798648.63999999</v>
          </cell>
          <cell r="W10">
            <v>0.40571293289109112</v>
          </cell>
          <cell r="AA10">
            <v>171479773.22</v>
          </cell>
          <cell r="AB10">
            <v>0.47904811569565098</v>
          </cell>
          <cell r="AC10">
            <v>92416010.239999995</v>
          </cell>
          <cell r="AD10">
            <v>1</v>
          </cell>
          <cell r="AE10">
            <v>138448735</v>
          </cell>
          <cell r="AF10">
            <v>0.78356879658187584</v>
          </cell>
          <cell r="AG10">
            <v>9876761.6699999999</v>
          </cell>
          <cell r="AH10">
            <v>0.11780992520662209</v>
          </cell>
          <cell r="AI10">
            <v>396083729.13</v>
          </cell>
          <cell r="AJ10">
            <v>0.57009805151022253</v>
          </cell>
          <cell r="AL10">
            <v>7156133388.3899994</v>
          </cell>
          <cell r="AM10">
            <v>0.45831724259709561</v>
          </cell>
          <cell r="AO10">
            <v>8736968937.9099998</v>
          </cell>
          <cell r="AP10">
            <v>0.37978333351315963</v>
          </cell>
        </row>
        <row r="11">
          <cell r="A11" t="str">
            <v>Banco BDI</v>
          </cell>
          <cell r="C11">
            <v>0</v>
          </cell>
          <cell r="E11">
            <v>0</v>
          </cell>
          <cell r="F11">
            <v>22993113.699999999</v>
          </cell>
          <cell r="G11">
            <v>6.391473782445678E-2</v>
          </cell>
          <cell r="I11">
            <v>0</v>
          </cell>
          <cell r="J11">
            <v>98959439.329999998</v>
          </cell>
          <cell r="K11">
            <v>5.4107063292342203E-2</v>
          </cell>
          <cell r="M11">
            <v>0</v>
          </cell>
          <cell r="N11">
            <v>24314122.710000001</v>
          </cell>
          <cell r="O11">
            <v>9.9162354776516082E-3</v>
          </cell>
          <cell r="Q11">
            <v>146266675.74000001</v>
          </cell>
          <cell r="R11">
            <v>1.1387296977642816E-2</v>
          </cell>
          <cell r="U11">
            <v>0</v>
          </cell>
          <cell r="V11">
            <v>166201650.94999999</v>
          </cell>
          <cell r="W11">
            <v>9.919136996398295E-2</v>
          </cell>
          <cell r="X11">
            <v>406339658.69</v>
          </cell>
          <cell r="Y11">
            <v>0.371547426089752</v>
          </cell>
          <cell r="AA11">
            <v>173553.86</v>
          </cell>
          <cell r="AB11">
            <v>4.8484231139051892E-4</v>
          </cell>
          <cell r="AD11">
            <v>0</v>
          </cell>
          <cell r="AF11">
            <v>0</v>
          </cell>
          <cell r="AG11">
            <v>242523.48</v>
          </cell>
          <cell r="AH11">
            <v>2.8928179087720873E-3</v>
          </cell>
          <cell r="AI11">
            <v>416077.33999999997</v>
          </cell>
          <cell r="AJ11">
            <v>5.9887559969347426E-4</v>
          </cell>
          <cell r="AL11">
            <v>328233591.52999997</v>
          </cell>
          <cell r="AM11">
            <v>2.1021843282272322E-2</v>
          </cell>
          <cell r="AO11">
            <v>328649668.86999995</v>
          </cell>
          <cell r="AP11">
            <v>1.4285923148915563E-2</v>
          </cell>
        </row>
        <row r="12">
          <cell r="A12" t="str">
            <v>Banco BHD</v>
          </cell>
          <cell r="B12">
            <v>88547317.359999999</v>
          </cell>
          <cell r="C12">
            <v>2.9784981672455899E-2</v>
          </cell>
          <cell r="E12">
            <v>0</v>
          </cell>
          <cell r="G12">
            <v>0</v>
          </cell>
          <cell r="H12">
            <v>310647216.66000003</v>
          </cell>
          <cell r="I12">
            <v>6.5241253510795794E-2</v>
          </cell>
          <cell r="K12">
            <v>0</v>
          </cell>
          <cell r="L12">
            <v>15406625.93</v>
          </cell>
          <cell r="M12">
            <v>7.1305277158634009E-2</v>
          </cell>
          <cell r="O12">
            <v>0</v>
          </cell>
          <cell r="Q12">
            <v>414601159.95000005</v>
          </cell>
          <cell r="R12">
            <v>3.2277936937721234E-2</v>
          </cell>
          <cell r="T12">
            <v>95651245.519999996</v>
          </cell>
          <cell r="U12">
            <v>1.4283881820659781E-2</v>
          </cell>
          <cell r="W12">
            <v>0</v>
          </cell>
          <cell r="X12">
            <v>15765264.84</v>
          </cell>
          <cell r="Y12">
            <v>1.4415387343212875E-2</v>
          </cell>
          <cell r="AA12">
            <v>24795623.800000001</v>
          </cell>
          <cell r="AB12">
            <v>6.9269375832734362E-2</v>
          </cell>
          <cell r="AD12">
            <v>0</v>
          </cell>
          <cell r="AF12">
            <v>0</v>
          </cell>
          <cell r="AH12">
            <v>0</v>
          </cell>
          <cell r="AI12">
            <v>24795623.800000001</v>
          </cell>
          <cell r="AJ12">
            <v>3.5689264099310919E-2</v>
          </cell>
          <cell r="AL12">
            <v>414601159.95000005</v>
          </cell>
          <cell r="AM12">
            <v>2.6553286543557878E-2</v>
          </cell>
          <cell r="AO12">
            <v>535048029.27000004</v>
          </cell>
          <cell r="AP12">
            <v>2.325775970933187E-2</v>
          </cell>
        </row>
        <row r="13">
          <cell r="A13" t="str">
            <v>Banco Caribe Internacional</v>
          </cell>
          <cell r="B13">
            <v>27591707.43</v>
          </cell>
          <cell r="C13">
            <v>9.2811225073382072E-3</v>
          </cell>
          <cell r="E13">
            <v>0</v>
          </cell>
          <cell r="G13">
            <v>0</v>
          </cell>
          <cell r="I13">
            <v>0</v>
          </cell>
          <cell r="K13">
            <v>0</v>
          </cell>
          <cell r="M13">
            <v>0</v>
          </cell>
          <cell r="N13">
            <v>35508834.759999998</v>
          </cell>
          <cell r="O13">
            <v>1.4481870113798589E-2</v>
          </cell>
          <cell r="Q13">
            <v>63100542.189999998</v>
          </cell>
          <cell r="R13">
            <v>4.9125654201991774E-3</v>
          </cell>
          <cell r="U13">
            <v>0</v>
          </cell>
          <cell r="W13">
            <v>0</v>
          </cell>
          <cell r="Y13">
            <v>0</v>
          </cell>
          <cell r="AB13">
            <v>0</v>
          </cell>
          <cell r="AD13">
            <v>0</v>
          </cell>
          <cell r="AF13">
            <v>0</v>
          </cell>
          <cell r="AH13">
            <v>0</v>
          </cell>
          <cell r="AI13">
            <v>0</v>
          </cell>
          <cell r="AJ13">
            <v>0</v>
          </cell>
          <cell r="AL13">
            <v>63100542.189999998</v>
          </cell>
          <cell r="AM13">
            <v>4.0412978536456525E-3</v>
          </cell>
          <cell r="AO13">
            <v>63100542.189999998</v>
          </cell>
          <cell r="AP13">
            <v>2.7428888015640137E-3</v>
          </cell>
        </row>
        <row r="14">
          <cell r="A14" t="str">
            <v>Banco de Reservas</v>
          </cell>
          <cell r="B14">
            <v>526002453.79000002</v>
          </cell>
          <cell r="C14">
            <v>0.17693334945547787</v>
          </cell>
          <cell r="E14">
            <v>0</v>
          </cell>
          <cell r="F14">
            <v>35739799.43</v>
          </cell>
          <cell r="G14">
            <v>9.9347132374991043E-2</v>
          </cell>
          <cell r="H14">
            <v>949865283.0999999</v>
          </cell>
          <cell r="I14">
            <v>0.19948803147866875</v>
          </cell>
          <cell r="J14">
            <v>53377278.579999998</v>
          </cell>
          <cell r="K14">
            <v>2.9184560968157233E-2</v>
          </cell>
          <cell r="L14">
            <v>35137773.100000001</v>
          </cell>
          <cell r="M14">
            <v>0.16262539643764135</v>
          </cell>
          <cell r="N14">
            <v>220416452.03999999</v>
          </cell>
          <cell r="O14">
            <v>8.9894316469752739E-2</v>
          </cell>
          <cell r="Q14">
            <v>1820539040.0399997</v>
          </cell>
          <cell r="R14">
            <v>0.14173439440969576</v>
          </cell>
          <cell r="T14">
            <v>651636421.36000001</v>
          </cell>
          <cell r="U14">
            <v>9.731078337916349E-2</v>
          </cell>
          <cell r="V14">
            <v>63893223.670000002</v>
          </cell>
          <cell r="W14">
            <v>3.8132331123167364E-2</v>
          </cell>
          <cell r="Y14">
            <v>0</v>
          </cell>
          <cell r="AA14">
            <v>44137065.109999999</v>
          </cell>
          <cell r="AB14">
            <v>0.12330187681176454</v>
          </cell>
          <cell r="AD14">
            <v>0</v>
          </cell>
          <cell r="AE14">
            <v>37090455</v>
          </cell>
          <cell r="AF14">
            <v>0.2099183007271552</v>
          </cell>
          <cell r="AG14">
            <v>4168114.35</v>
          </cell>
          <cell r="AH14">
            <v>4.9717230832618461E-2</v>
          </cell>
          <cell r="AI14">
            <v>85395634.459999993</v>
          </cell>
          <cell r="AJ14">
            <v>0.12291311465901318</v>
          </cell>
          <cell r="AL14">
            <v>1909646113.5299997</v>
          </cell>
          <cell r="AM14">
            <v>0.12230400044097546</v>
          </cell>
          <cell r="AO14">
            <v>2646678169.3499999</v>
          </cell>
          <cell r="AP14">
            <v>0.11504725094429587</v>
          </cell>
        </row>
        <row r="15">
          <cell r="A15" t="str">
            <v>Banco Dominicano del Progreso</v>
          </cell>
          <cell r="B15">
            <v>112835111.51000001</v>
          </cell>
          <cell r="C15">
            <v>3.7954754909978308E-2</v>
          </cell>
          <cell r="D15">
            <v>50475886.539999999</v>
          </cell>
          <cell r="E15">
            <v>0.19903440681298004</v>
          </cell>
          <cell r="F15">
            <v>9177341.5399999991</v>
          </cell>
          <cell r="G15">
            <v>2.5510567472842811E-2</v>
          </cell>
          <cell r="H15">
            <v>461886666.67000002</v>
          </cell>
          <cell r="I15">
            <v>9.7004136838783631E-2</v>
          </cell>
          <cell r="J15">
            <v>297949911.81</v>
          </cell>
          <cell r="K15">
            <v>0.16290709451669494</v>
          </cell>
          <cell r="L15">
            <v>40727323.68</v>
          </cell>
          <cell r="M15">
            <v>0.18849507453004008</v>
          </cell>
          <cell r="N15">
            <v>222013575.11000001</v>
          </cell>
          <cell r="O15">
            <v>9.0545684756316344E-2</v>
          </cell>
          <cell r="Q15">
            <v>1195065816.8599999</v>
          </cell>
          <cell r="R15">
            <v>9.3039438379008299E-2</v>
          </cell>
          <cell r="U15">
            <v>0</v>
          </cell>
          <cell r="V15">
            <v>296672223.81</v>
          </cell>
          <cell r="W15">
            <v>0.17705795424877074</v>
          </cell>
          <cell r="X15">
            <v>25213849.82</v>
          </cell>
          <cell r="Y15">
            <v>2.3054951201752105E-2</v>
          </cell>
          <cell r="AB15">
            <v>0</v>
          </cell>
          <cell r="AD15">
            <v>0</v>
          </cell>
          <cell r="AE15">
            <v>12261785</v>
          </cell>
          <cell r="AF15">
            <v>6.9397182403982932E-2</v>
          </cell>
          <cell r="AG15">
            <v>414938.34</v>
          </cell>
          <cell r="AH15">
            <v>4.9493808227894526E-3</v>
          </cell>
          <cell r="AI15">
            <v>12676723.34</v>
          </cell>
          <cell r="AJ15">
            <v>1.8246079664878557E-2</v>
          </cell>
          <cell r="AL15">
            <v>1673904116.9699998</v>
          </cell>
          <cell r="AM15">
            <v>0.10720581599363088</v>
          </cell>
          <cell r="AO15">
            <v>1686580840.3099997</v>
          </cell>
          <cell r="AP15">
            <v>7.3313216325292599E-2</v>
          </cell>
        </row>
        <row r="16">
          <cell r="A16" t="str">
            <v>Banco León</v>
          </cell>
          <cell r="B16">
            <v>317670638.44999999</v>
          </cell>
          <cell r="C16">
            <v>0.10685602259007401</v>
          </cell>
          <cell r="D16">
            <v>17741740.109999999</v>
          </cell>
          <cell r="E16">
            <v>6.9958488313534933E-2</v>
          </cell>
          <cell r="F16">
            <v>17931734.280000001</v>
          </cell>
          <cell r="G16">
            <v>4.98454498245718E-2</v>
          </cell>
          <cell r="H16">
            <v>306332202.77999997</v>
          </cell>
          <cell r="I16">
            <v>6.4335026448874941E-2</v>
          </cell>
          <cell r="K16">
            <v>0</v>
          </cell>
          <cell r="L16">
            <v>11843328.359999999</v>
          </cell>
          <cell r="M16">
            <v>5.4813546783537073E-2</v>
          </cell>
          <cell r="O16">
            <v>0</v>
          </cell>
          <cell r="Q16">
            <v>671519643.98000002</v>
          </cell>
          <cell r="R16">
            <v>5.2279807233152564E-2</v>
          </cell>
          <cell r="T16">
            <v>107809878</v>
          </cell>
          <cell r="U16">
            <v>1.609956616957756E-2</v>
          </cell>
          <cell r="W16">
            <v>0</v>
          </cell>
          <cell r="X16">
            <v>182166076.30000001</v>
          </cell>
          <cell r="Y16">
            <v>0.16656837530537616</v>
          </cell>
          <cell r="AA16">
            <v>17109058.23</v>
          </cell>
          <cell r="AB16">
            <v>4.779608669002338E-2</v>
          </cell>
          <cell r="AD16">
            <v>0</v>
          </cell>
          <cell r="AF16">
            <v>0</v>
          </cell>
          <cell r="AG16">
            <v>185486.82</v>
          </cell>
          <cell r="AH16">
            <v>2.2124851364378599E-3</v>
          </cell>
          <cell r="AI16">
            <v>17294545.050000001</v>
          </cell>
          <cell r="AJ16">
            <v>2.4892682303353883E-2</v>
          </cell>
          <cell r="AL16">
            <v>671519643.98000002</v>
          </cell>
          <cell r="AM16">
            <v>4.3007727060819838E-2</v>
          </cell>
          <cell r="AO16">
            <v>796624067.02999997</v>
          </cell>
          <cell r="AP16">
            <v>3.4628089659414177E-2</v>
          </cell>
        </row>
        <row r="17">
          <cell r="A17" t="str">
            <v>Banco Popular</v>
          </cell>
          <cell r="B17">
            <v>39268526.75</v>
          </cell>
          <cell r="C17">
            <v>1.3208896490877205E-2</v>
          </cell>
          <cell r="E17">
            <v>0</v>
          </cell>
          <cell r="F17">
            <v>10351067.300000001</v>
          </cell>
          <cell r="G17">
            <v>2.8773212767734362E-2</v>
          </cell>
          <cell r="H17">
            <v>6775004.3300000001</v>
          </cell>
          <cell r="I17">
            <v>1.4228673277122714E-3</v>
          </cell>
          <cell r="J17">
            <v>49604356.619999997</v>
          </cell>
          <cell r="K17">
            <v>2.7121678147994554E-2</v>
          </cell>
          <cell r="L17">
            <v>36677209.200000003</v>
          </cell>
          <cell r="M17">
            <v>0.1697502476722495</v>
          </cell>
          <cell r="N17">
            <v>72351006.769999996</v>
          </cell>
          <cell r="O17">
            <v>2.9507526499461579E-2</v>
          </cell>
          <cell r="Q17">
            <v>215027170.96999997</v>
          </cell>
          <cell r="R17">
            <v>1.6740506624012549E-2</v>
          </cell>
          <cell r="T17">
            <v>182080479.34999999</v>
          </cell>
          <cell r="U17">
            <v>2.7190613512091399E-2</v>
          </cell>
          <cell r="V17">
            <v>6224489.5999999996</v>
          </cell>
          <cell r="W17">
            <v>3.7148587106171837E-3</v>
          </cell>
          <cell r="Y17">
            <v>0</v>
          </cell>
          <cell r="AB17">
            <v>0</v>
          </cell>
          <cell r="AC17">
            <v>92416010.239999995</v>
          </cell>
          <cell r="AD17">
            <v>1</v>
          </cell>
          <cell r="AF17">
            <v>0</v>
          </cell>
          <cell r="AH17">
            <v>0</v>
          </cell>
          <cell r="AI17">
            <v>92416010.239999995</v>
          </cell>
          <cell r="AJ17">
            <v>0.1330178027809884</v>
          </cell>
          <cell r="AL17">
            <v>222791432.07999995</v>
          </cell>
          <cell r="AM17">
            <v>1.4268760695660593E-2</v>
          </cell>
          <cell r="AO17">
            <v>497287921.66999996</v>
          </cell>
          <cell r="AP17">
            <v>2.1616382746673914E-2</v>
          </cell>
        </row>
        <row r="18">
          <cell r="A18" t="str">
            <v>Banco Santa Cruz</v>
          </cell>
          <cell r="B18">
            <v>71375007.049999997</v>
          </cell>
          <cell r="C18">
            <v>2.4008669491505194E-2</v>
          </cell>
          <cell r="E18">
            <v>0</v>
          </cell>
          <cell r="F18">
            <v>10051530.039999999</v>
          </cell>
          <cell r="G18">
            <v>2.7940578889115466E-2</v>
          </cell>
          <cell r="H18">
            <v>74494820.760000005</v>
          </cell>
          <cell r="I18">
            <v>1.5645192442731007E-2</v>
          </cell>
          <cell r="J18">
            <v>84432034.739999995</v>
          </cell>
          <cell r="K18">
            <v>4.6164059522854371E-2</v>
          </cell>
          <cell r="M18">
            <v>0</v>
          </cell>
          <cell r="N18">
            <v>236181626.75</v>
          </cell>
          <cell r="O18">
            <v>9.6323961768301034E-2</v>
          </cell>
          <cell r="Q18">
            <v>476535019.34000003</v>
          </cell>
          <cell r="R18">
            <v>3.7099672622062305E-2</v>
          </cell>
          <cell r="U18">
            <v>0</v>
          </cell>
          <cell r="V18">
            <v>19868311.469999999</v>
          </cell>
          <cell r="W18">
            <v>1.185767423076501E-2</v>
          </cell>
          <cell r="X18">
            <v>1539771.51</v>
          </cell>
          <cell r="Y18">
            <v>1.4079308506366821E-3</v>
          </cell>
          <cell r="AA18">
            <v>26543974.949999999</v>
          </cell>
          <cell r="AB18">
            <v>7.4153592252284295E-2</v>
          </cell>
          <cell r="AD18">
            <v>0</v>
          </cell>
          <cell r="AF18">
            <v>0</v>
          </cell>
          <cell r="AH18">
            <v>0</v>
          </cell>
          <cell r="AI18">
            <v>26543974.949999999</v>
          </cell>
          <cell r="AJ18">
            <v>3.820573097402951E-2</v>
          </cell>
          <cell r="AL18">
            <v>549547903.01000011</v>
          </cell>
          <cell r="AM18">
            <v>3.5196001235972628E-2</v>
          </cell>
          <cell r="AO18">
            <v>576091877.96000016</v>
          </cell>
          <cell r="AP18">
            <v>2.5041876121610976E-2</v>
          </cell>
        </row>
        <row r="19">
          <cell r="A19" t="str">
            <v>Banco Vimenca</v>
          </cell>
          <cell r="C19">
            <v>0</v>
          </cell>
          <cell r="E19">
            <v>0</v>
          </cell>
          <cell r="G19">
            <v>0</v>
          </cell>
          <cell r="I19">
            <v>0</v>
          </cell>
          <cell r="K19">
            <v>0</v>
          </cell>
          <cell r="M19">
            <v>0</v>
          </cell>
          <cell r="N19">
            <v>14725029.130000001</v>
          </cell>
          <cell r="O19">
            <v>6.0054338793110165E-3</v>
          </cell>
          <cell r="Q19">
            <v>14725029.130000001</v>
          </cell>
          <cell r="R19">
            <v>1.1463874382830177E-3</v>
          </cell>
          <cell r="U19">
            <v>0</v>
          </cell>
          <cell r="W19">
            <v>0</v>
          </cell>
          <cell r="X19">
            <v>53144572.200000003</v>
          </cell>
          <cell r="Y19">
            <v>4.8594146766794362E-2</v>
          </cell>
          <cell r="AB19">
            <v>0</v>
          </cell>
          <cell r="AD19">
            <v>0</v>
          </cell>
          <cell r="AF19">
            <v>0</v>
          </cell>
          <cell r="AH19">
            <v>0</v>
          </cell>
          <cell r="AI19">
            <v>0</v>
          </cell>
          <cell r="AJ19">
            <v>0</v>
          </cell>
          <cell r="AL19">
            <v>14725029.130000001</v>
          </cell>
          <cell r="AM19">
            <v>9.4307000467215346E-4</v>
          </cell>
          <cell r="AO19">
            <v>14725029.130000001</v>
          </cell>
          <cell r="AP19">
            <v>6.4007560159731324E-4</v>
          </cell>
        </row>
        <row r="20">
          <cell r="A20" t="str">
            <v>Citibank N A</v>
          </cell>
          <cell r="C20">
            <v>0</v>
          </cell>
          <cell r="E20">
            <v>0</v>
          </cell>
          <cell r="G20">
            <v>0</v>
          </cell>
          <cell r="I20">
            <v>0</v>
          </cell>
          <cell r="K20">
            <v>0</v>
          </cell>
          <cell r="M20">
            <v>0</v>
          </cell>
          <cell r="O20">
            <v>0</v>
          </cell>
          <cell r="R20">
            <v>0</v>
          </cell>
          <cell r="U20">
            <v>0</v>
          </cell>
          <cell r="W20">
            <v>0</v>
          </cell>
          <cell r="Y20">
            <v>0</v>
          </cell>
          <cell r="AB20">
            <v>0</v>
          </cell>
          <cell r="AD20">
            <v>0</v>
          </cell>
          <cell r="AE20">
            <v>16137551</v>
          </cell>
          <cell r="AF20">
            <v>9.1332589039897299E-2</v>
          </cell>
          <cell r="AH20">
            <v>0</v>
          </cell>
          <cell r="AJ20">
            <v>0</v>
          </cell>
          <cell r="AL20">
            <v>0</v>
          </cell>
          <cell r="AM20">
            <v>0</v>
          </cell>
          <cell r="AO20">
            <v>0</v>
          </cell>
          <cell r="AP20">
            <v>0</v>
          </cell>
        </row>
        <row r="21">
          <cell r="A21" t="str">
            <v>Republic Bank</v>
          </cell>
          <cell r="B21">
            <v>165772879.21000001</v>
          </cell>
          <cell r="C21">
            <v>5.5761623460436539E-2</v>
          </cell>
          <cell r="E21">
            <v>0</v>
          </cell>
          <cell r="F21">
            <v>18683230.449999999</v>
          </cell>
          <cell r="G21">
            <v>5.193440921077417E-2</v>
          </cell>
          <cell r="H21">
            <v>90709393.390000001</v>
          </cell>
          <cell r="I21">
            <v>1.9050531318439833E-2</v>
          </cell>
          <cell r="J21">
            <v>122566784.17</v>
          </cell>
          <cell r="K21">
            <v>6.7014615215332959E-2</v>
          </cell>
          <cell r="M21">
            <v>0</v>
          </cell>
          <cell r="N21">
            <v>210065125.44</v>
          </cell>
          <cell r="O21">
            <v>8.5672646895408516E-2</v>
          </cell>
          <cell r="Q21">
            <v>607797412.66000009</v>
          </cell>
          <cell r="R21">
            <v>4.7318841459863627E-2</v>
          </cell>
          <cell r="T21">
            <v>108940940.31</v>
          </cell>
          <cell r="U21">
            <v>1.6268471030983302E-2</v>
          </cell>
          <cell r="V21">
            <v>126938749.14</v>
          </cell>
          <cell r="W21">
            <v>7.5758744613787871E-2</v>
          </cell>
          <cell r="Y21">
            <v>0</v>
          </cell>
          <cell r="AA21">
            <v>28051822.170000002</v>
          </cell>
          <cell r="AB21">
            <v>7.8365933777667651E-2</v>
          </cell>
          <cell r="AD21">
            <v>0</v>
          </cell>
          <cell r="AF21">
            <v>0</v>
          </cell>
          <cell r="AG21">
            <v>4031729.26</v>
          </cell>
          <cell r="AH21">
            <v>4.8090430694167977E-2</v>
          </cell>
          <cell r="AI21">
            <v>32083551.43</v>
          </cell>
          <cell r="AJ21">
            <v>4.6179049555877455E-2</v>
          </cell>
          <cell r="AL21">
            <v>852856731.82000005</v>
          </cell>
          <cell r="AM21">
            <v>5.4621528756334956E-2</v>
          </cell>
          <cell r="AO21">
            <v>993881223.56000006</v>
          </cell>
          <cell r="AP21">
            <v>4.3202571381700264E-2</v>
          </cell>
        </row>
        <row r="22">
          <cell r="A22" t="str">
            <v>The Bank of Nova Scotia</v>
          </cell>
          <cell r="C22">
            <v>0</v>
          </cell>
          <cell r="E22">
            <v>0</v>
          </cell>
          <cell r="G22">
            <v>0</v>
          </cell>
          <cell r="H22">
            <v>385602803.41000003</v>
          </cell>
          <cell r="I22">
            <v>8.0983214729007713E-2</v>
          </cell>
          <cell r="J22">
            <v>22878604.469999999</v>
          </cell>
          <cell r="K22">
            <v>1.2509105836490729E-2</v>
          </cell>
          <cell r="L22">
            <v>10515701.24</v>
          </cell>
          <cell r="M22">
            <v>4.8668994421129E-2</v>
          </cell>
          <cell r="N22">
            <v>25820461.079999998</v>
          </cell>
          <cell r="O22">
            <v>1.0530578267811109E-2</v>
          </cell>
          <cell r="Q22">
            <v>444817570.19999999</v>
          </cell>
          <cell r="R22">
            <v>3.4630374602515598E-2</v>
          </cell>
          <cell r="T22">
            <v>38632855.850000001</v>
          </cell>
          <cell r="U22">
            <v>5.7691579901131742E-3</v>
          </cell>
          <cell r="W22">
            <v>0</v>
          </cell>
          <cell r="X22">
            <v>118120570.02</v>
          </cell>
          <cell r="Y22">
            <v>0.10800667082478255</v>
          </cell>
          <cell r="AA22">
            <v>30668675.100000001</v>
          </cell>
          <cell r="AB22">
            <v>8.5676408019786224E-2</v>
          </cell>
          <cell r="AD22">
            <v>0</v>
          </cell>
          <cell r="AE22">
            <v>72958944</v>
          </cell>
          <cell r="AF22">
            <v>0.41292072441084032</v>
          </cell>
          <cell r="AG22">
            <v>833969.42</v>
          </cell>
          <cell r="AH22">
            <v>9.9475798118362421E-3</v>
          </cell>
          <cell r="AI22">
            <v>104461588.52</v>
          </cell>
          <cell r="AJ22">
            <v>0.15035545187307711</v>
          </cell>
          <cell r="AL22">
            <v>455207124.19999999</v>
          </cell>
          <cell r="AM22">
            <v>2.9153910729553274E-2</v>
          </cell>
          <cell r="AO22">
            <v>598301568.56999993</v>
          </cell>
          <cell r="AP22">
            <v>2.6007299072763113E-2</v>
          </cell>
        </row>
        <row r="23">
          <cell r="X23">
            <v>10389554</v>
          </cell>
          <cell r="Y23">
            <v>9.4999637971972511E-3</v>
          </cell>
        </row>
        <row r="24">
          <cell r="A24" t="str">
            <v>Asociaciones de Ahorros y Préstamos</v>
          </cell>
          <cell r="B24">
            <v>900674342.55999994</v>
          </cell>
          <cell r="C24">
            <v>0.30296308895428364</v>
          </cell>
          <cell r="D24">
            <v>162287991.72</v>
          </cell>
          <cell r="E24">
            <v>0.6399272282075309</v>
          </cell>
          <cell r="F24">
            <v>203305182.5</v>
          </cell>
          <cell r="G24">
            <v>0.56513430966249867</v>
          </cell>
          <cell r="H24">
            <v>1474207712.3000002</v>
          </cell>
          <cell r="I24">
            <v>0.30960895165850355</v>
          </cell>
          <cell r="J24">
            <v>684175996.34000003</v>
          </cell>
          <cell r="K24">
            <v>0.37408006944767791</v>
          </cell>
          <cell r="L24">
            <v>31639794.689999998</v>
          </cell>
          <cell r="M24">
            <v>0.14643597760231505</v>
          </cell>
          <cell r="N24">
            <v>1166598783.3099999</v>
          </cell>
          <cell r="O24">
            <v>0.47578390473804694</v>
          </cell>
          <cell r="Q24">
            <v>4622889803.4199991</v>
          </cell>
          <cell r="R24">
            <v>0.35990575994244811</v>
          </cell>
          <cell r="T24">
            <v>685572734.90999997</v>
          </cell>
          <cell r="U24">
            <v>0.10237859289425966</v>
          </cell>
          <cell r="V24">
            <v>736197200.15999997</v>
          </cell>
          <cell r="W24">
            <v>0.43937234335588882</v>
          </cell>
          <cell r="AA24">
            <v>144486240.28</v>
          </cell>
          <cell r="AB24">
            <v>0.40363863241924491</v>
          </cell>
          <cell r="AC24">
            <v>0</v>
          </cell>
          <cell r="AD24">
            <v>0</v>
          </cell>
          <cell r="AE24">
            <v>34256592.219999999</v>
          </cell>
          <cell r="AF24">
            <v>0.19387968218576679</v>
          </cell>
          <cell r="AG24">
            <v>38759922.740000002</v>
          </cell>
          <cell r="AH24">
            <v>0.46232801312637628</v>
          </cell>
          <cell r="AI24">
            <v>217502755.23999998</v>
          </cell>
          <cell r="AJ24">
            <v>0.31305980993662846</v>
          </cell>
          <cell r="AL24">
            <v>5815946299.3499994</v>
          </cell>
          <cell r="AM24">
            <v>0.3724844586233424</v>
          </cell>
          <cell r="AO24">
            <v>6719021789.5</v>
          </cell>
          <cell r="AP24">
            <v>0.29206610568244545</v>
          </cell>
        </row>
        <row r="25">
          <cell r="A25" t="str">
            <v>Asociación Central de Ahorros y Préstamos</v>
          </cell>
          <cell r="B25">
            <v>66070912.090000004</v>
          </cell>
          <cell r="C25">
            <v>2.2224511869538301E-2</v>
          </cell>
          <cell r="E25">
            <v>0</v>
          </cell>
          <cell r="F25">
            <v>28899620.02</v>
          </cell>
          <cell r="G25">
            <v>8.0333253725645801E-2</v>
          </cell>
          <cell r="I25">
            <v>0</v>
          </cell>
          <cell r="J25">
            <v>124638528.48999999</v>
          </cell>
          <cell r="K25">
            <v>6.8147362144850052E-2</v>
          </cell>
          <cell r="M25">
            <v>0</v>
          </cell>
          <cell r="N25">
            <v>29177591.760000002</v>
          </cell>
          <cell r="O25">
            <v>1.1899745428361672E-2</v>
          </cell>
          <cell r="Q25">
            <v>248786652.35999998</v>
          </cell>
          <cell r="R25">
            <v>1.9368782945014658E-2</v>
          </cell>
          <cell r="U25">
            <v>0</v>
          </cell>
          <cell r="V25">
            <v>166607120.80000001</v>
          </cell>
          <cell r="W25">
            <v>9.9433359797842624E-2</v>
          </cell>
          <cell r="X25">
            <v>456859295.76999998</v>
          </cell>
          <cell r="Y25">
            <v>0.41774139392586351</v>
          </cell>
          <cell r="AA25">
            <v>10733818.23</v>
          </cell>
          <cell r="AB25">
            <v>2.9986133645652648E-2</v>
          </cell>
          <cell r="AD25">
            <v>0</v>
          </cell>
          <cell r="AF25">
            <v>0</v>
          </cell>
          <cell r="AH25">
            <v>0</v>
          </cell>
          <cell r="AI25">
            <v>10733818.23</v>
          </cell>
          <cell r="AJ25">
            <v>1.54495840352469E-2</v>
          </cell>
          <cell r="AL25">
            <v>556322958.56999993</v>
          </cell>
          <cell r="AM25">
            <v>3.5629912206349305E-2</v>
          </cell>
          <cell r="AO25">
            <v>567056776.79999995</v>
          </cell>
          <cell r="AP25">
            <v>2.464913341397874E-2</v>
          </cell>
        </row>
        <row r="26">
          <cell r="A26" t="str">
            <v>Asociación Cibao de Ahorros y Préstamos</v>
          </cell>
          <cell r="C26">
            <v>0</v>
          </cell>
          <cell r="E26">
            <v>0</v>
          </cell>
          <cell r="F26">
            <v>35101310.329999998</v>
          </cell>
          <cell r="G26">
            <v>9.7572302573219846E-2</v>
          </cell>
          <cell r="I26">
            <v>0</v>
          </cell>
          <cell r="K26">
            <v>0</v>
          </cell>
          <cell r="M26">
            <v>0</v>
          </cell>
          <cell r="N26">
            <v>183638351.47</v>
          </cell>
          <cell r="O26">
            <v>7.4894790884448462E-2</v>
          </cell>
          <cell r="Q26">
            <v>218739661.80000001</v>
          </cell>
          <cell r="R26">
            <v>1.702953510841684E-2</v>
          </cell>
          <cell r="U26">
            <v>0</v>
          </cell>
          <cell r="W26">
            <v>0</v>
          </cell>
          <cell r="X26">
            <v>140929185.41</v>
          </cell>
          <cell r="Y26">
            <v>0.128862332239045</v>
          </cell>
          <cell r="AB26">
            <v>0</v>
          </cell>
          <cell r="AD26">
            <v>0</v>
          </cell>
          <cell r="AF26">
            <v>0</v>
          </cell>
          <cell r="AG26">
            <v>4112919.05</v>
          </cell>
          <cell r="AH26">
            <v>4.9058861785959355E-2</v>
          </cell>
          <cell r="AI26">
            <v>4112919.05</v>
          </cell>
          <cell r="AJ26">
            <v>5.9198774500900829E-3</v>
          </cell>
          <cell r="AL26">
            <v>218739661.80000001</v>
          </cell>
          <cell r="AM26">
            <v>1.4009263550822685E-2</v>
          </cell>
          <cell r="AO26">
            <v>222852580.85000002</v>
          </cell>
          <cell r="AP26">
            <v>9.6870775939223996E-3</v>
          </cell>
        </row>
        <row r="27">
          <cell r="A27" t="str">
            <v>Asociación Dominicana de Ahorros y Préstamos</v>
          </cell>
          <cell r="B27">
            <v>272607687.82999998</v>
          </cell>
          <cell r="C27">
            <v>9.1698034766833594E-2</v>
          </cell>
          <cell r="D27">
            <v>32022115.510000002</v>
          </cell>
          <cell r="E27">
            <v>0.12626826792589066</v>
          </cell>
          <cell r="F27">
            <v>55542439.439999998</v>
          </cell>
          <cell r="G27">
            <v>0.15439320229771092</v>
          </cell>
          <cell r="H27">
            <v>471926715.06999999</v>
          </cell>
          <cell r="I27">
            <v>9.9112719526141091E-2</v>
          </cell>
          <cell r="J27">
            <v>190667837.84999999</v>
          </cell>
          <cell r="K27">
            <v>0.10424954749351034</v>
          </cell>
          <cell r="M27">
            <v>0</v>
          </cell>
          <cell r="N27">
            <v>132435618.09999999</v>
          </cell>
          <cell r="O27">
            <v>5.4012344610230002E-2</v>
          </cell>
          <cell r="Q27">
            <v>1155202413.8</v>
          </cell>
          <cell r="R27">
            <v>8.9935953549759834E-2</v>
          </cell>
          <cell r="T27">
            <v>200401530.33000001</v>
          </cell>
          <cell r="U27">
            <v>2.9926549940372249E-2</v>
          </cell>
          <cell r="V27">
            <v>211785714.43000001</v>
          </cell>
          <cell r="W27">
            <v>0.12639654921016641</v>
          </cell>
          <cell r="Y27">
            <v>0</v>
          </cell>
          <cell r="AA27">
            <v>66000001.780000001</v>
          </cell>
          <cell r="AB27">
            <v>0.18437845989016646</v>
          </cell>
          <cell r="AD27">
            <v>0</v>
          </cell>
          <cell r="AF27">
            <v>0</v>
          </cell>
          <cell r="AH27">
            <v>0</v>
          </cell>
          <cell r="AI27">
            <v>66000001.780000001</v>
          </cell>
          <cell r="AJ27">
            <v>9.4996258738262146E-2</v>
          </cell>
          <cell r="AL27">
            <v>1535908761.8800001</v>
          </cell>
          <cell r="AM27">
            <v>9.8367851802149409E-2</v>
          </cell>
          <cell r="AO27">
            <v>1802310293.9900002</v>
          </cell>
          <cell r="AP27">
            <v>7.8343807370836752E-2</v>
          </cell>
        </row>
        <row r="28">
          <cell r="A28" t="str">
            <v>Asociación Duarte de Ahorros y Préstamos</v>
          </cell>
          <cell r="C28">
            <v>0</v>
          </cell>
          <cell r="E28">
            <v>0</v>
          </cell>
          <cell r="G28">
            <v>0</v>
          </cell>
          <cell r="I28">
            <v>0</v>
          </cell>
          <cell r="K28">
            <v>0</v>
          </cell>
          <cell r="M28">
            <v>0</v>
          </cell>
          <cell r="N28">
            <v>125893850.69</v>
          </cell>
          <cell r="O28">
            <v>5.1344359963968952E-2</v>
          </cell>
          <cell r="Q28">
            <v>125893850.69</v>
          </cell>
          <cell r="R28">
            <v>9.8012117812424186E-3</v>
          </cell>
          <cell r="U28">
            <v>0</v>
          </cell>
          <cell r="W28">
            <v>0</v>
          </cell>
          <cell r="X28">
            <v>168920633.65000001</v>
          </cell>
          <cell r="Y28">
            <v>0.15445705410209329</v>
          </cell>
          <cell r="AB28">
            <v>0</v>
          </cell>
          <cell r="AD28">
            <v>0</v>
          </cell>
          <cell r="AF28">
            <v>0</v>
          </cell>
          <cell r="AH28">
            <v>0</v>
          </cell>
          <cell r="AI28">
            <v>0</v>
          </cell>
          <cell r="AJ28">
            <v>0</v>
          </cell>
          <cell r="AL28">
            <v>125893850.69</v>
          </cell>
          <cell r="AM28">
            <v>8.0629188105662969E-3</v>
          </cell>
          <cell r="AO28">
            <v>125893850.69</v>
          </cell>
          <cell r="AP28">
            <v>5.4724226014352248E-3</v>
          </cell>
        </row>
        <row r="29">
          <cell r="A29" t="str">
            <v>Asociación La Nacional de Ahorros y Préstamos</v>
          </cell>
          <cell r="B29">
            <v>171243830.03</v>
          </cell>
          <cell r="C29">
            <v>5.7601906992032478E-2</v>
          </cell>
          <cell r="D29">
            <v>45345250.289999999</v>
          </cell>
          <cell r="E29">
            <v>0.17880349632104275</v>
          </cell>
          <cell r="F29">
            <v>20259688.050000001</v>
          </cell>
          <cell r="G29">
            <v>5.6316541857531467E-2</v>
          </cell>
          <cell r="H29">
            <v>264224275.03999999</v>
          </cell>
          <cell r="I29">
            <v>5.5491638061119439E-2</v>
          </cell>
          <cell r="J29">
            <v>316052329.61000001</v>
          </cell>
          <cell r="K29">
            <v>0.17280477251770693</v>
          </cell>
          <cell r="M29">
            <v>0</v>
          </cell>
          <cell r="N29">
            <v>361224890.32999998</v>
          </cell>
          <cell r="O29">
            <v>0.147321419556213</v>
          </cell>
          <cell r="Q29">
            <v>1178350263.3499999</v>
          </cell>
          <cell r="R29">
            <v>9.1738082680582492E-2</v>
          </cell>
          <cell r="T29">
            <v>305733611.81999999</v>
          </cell>
          <cell r="U29">
            <v>4.5656099469475603E-2</v>
          </cell>
          <cell r="V29">
            <v>200777764.53</v>
          </cell>
          <cell r="W29">
            <v>0.11982685736393815</v>
          </cell>
          <cell r="Y29">
            <v>0</v>
          </cell>
          <cell r="AB29">
            <v>0</v>
          </cell>
          <cell r="AD29">
            <v>0</v>
          </cell>
          <cell r="AF29">
            <v>0</v>
          </cell>
          <cell r="AG29">
            <v>17987866.219999999</v>
          </cell>
          <cell r="AH29">
            <v>0.21455910801631439</v>
          </cell>
          <cell r="AI29">
            <v>17987866.219999999</v>
          </cell>
          <cell r="AJ29">
            <v>2.5890605265137697E-2</v>
          </cell>
          <cell r="AL29">
            <v>1505704981.3899999</v>
          </cell>
          <cell r="AM29">
            <v>9.6433439370340435E-2</v>
          </cell>
          <cell r="AO29">
            <v>1829426459.4299998</v>
          </cell>
          <cell r="AP29">
            <v>7.9522507647337995E-2</v>
          </cell>
        </row>
        <row r="30">
          <cell r="A30" t="str">
            <v>Asociación La Previsora de Ahorros y Préstamos</v>
          </cell>
          <cell r="C30">
            <v>0</v>
          </cell>
          <cell r="E30">
            <v>0</v>
          </cell>
          <cell r="G30">
            <v>0</v>
          </cell>
          <cell r="H30">
            <v>49138074.950000003</v>
          </cell>
          <cell r="I30">
            <v>1.0319840104520171E-2</v>
          </cell>
          <cell r="K30">
            <v>0</v>
          </cell>
          <cell r="M30">
            <v>0</v>
          </cell>
          <cell r="O30">
            <v>0</v>
          </cell>
          <cell r="Q30">
            <v>49138074.950000003</v>
          </cell>
          <cell r="R30">
            <v>3.8255456995547163E-3</v>
          </cell>
          <cell r="U30">
            <v>0</v>
          </cell>
          <cell r="W30">
            <v>0</v>
          </cell>
          <cell r="X30">
            <v>126576953.51000001</v>
          </cell>
          <cell r="Y30">
            <v>0.11573898897917269</v>
          </cell>
          <cell r="AB30">
            <v>0</v>
          </cell>
          <cell r="AD30">
            <v>0</v>
          </cell>
          <cell r="AF30">
            <v>0</v>
          </cell>
          <cell r="AH30">
            <v>0</v>
          </cell>
          <cell r="AI30">
            <v>0</v>
          </cell>
          <cell r="AJ30">
            <v>0</v>
          </cell>
          <cell r="AL30">
            <v>49138074.950000003</v>
          </cell>
          <cell r="AM30">
            <v>3.1470664107730107E-3</v>
          </cell>
          <cell r="AO30">
            <v>49138074.950000003</v>
          </cell>
          <cell r="AP30">
            <v>2.1359606563274157E-3</v>
          </cell>
        </row>
        <row r="31">
          <cell r="A31" t="str">
            <v>Asociación La Vega Real de Ahorros y Préstamos</v>
          </cell>
          <cell r="C31">
            <v>0</v>
          </cell>
          <cell r="E31">
            <v>0</v>
          </cell>
          <cell r="G31">
            <v>0</v>
          </cell>
          <cell r="H31">
            <v>63053282.990000002</v>
          </cell>
          <cell r="I31">
            <v>1.3242272905155018E-2</v>
          </cell>
          <cell r="K31">
            <v>0</v>
          </cell>
          <cell r="M31">
            <v>0</v>
          </cell>
          <cell r="N31">
            <v>94766271.060000002</v>
          </cell>
          <cell r="O31">
            <v>3.8649334396236613E-2</v>
          </cell>
          <cell r="Q31">
            <v>157819554.05000001</v>
          </cell>
          <cell r="R31">
            <v>1.2286723012978363E-2</v>
          </cell>
          <cell r="U31">
            <v>0</v>
          </cell>
          <cell r="W31">
            <v>0</v>
          </cell>
          <cell r="Y31">
            <v>0</v>
          </cell>
          <cell r="AB31">
            <v>0</v>
          </cell>
          <cell r="AD31">
            <v>0</v>
          </cell>
          <cell r="AF31">
            <v>0</v>
          </cell>
          <cell r="AH31">
            <v>0</v>
          </cell>
          <cell r="AI31">
            <v>0</v>
          </cell>
          <cell r="AJ31">
            <v>0</v>
          </cell>
          <cell r="AL31">
            <v>157819554.05000001</v>
          </cell>
          <cell r="AM31">
            <v>1.0107612437388142E-2</v>
          </cell>
          <cell r="AO31">
            <v>157819554.05000001</v>
          </cell>
          <cell r="AP31">
            <v>6.8601864967837546E-3</v>
          </cell>
        </row>
        <row r="32">
          <cell r="A32" t="str">
            <v>Asociación Mocana de Ahorros y Préstamos</v>
          </cell>
          <cell r="C32">
            <v>0</v>
          </cell>
          <cell r="D32">
            <v>34239623.939999998</v>
          </cell>
          <cell r="E32">
            <v>0.1350122545147755</v>
          </cell>
          <cell r="G32">
            <v>0</v>
          </cell>
          <cell r="I32">
            <v>0</v>
          </cell>
          <cell r="K32">
            <v>0</v>
          </cell>
          <cell r="M32">
            <v>0</v>
          </cell>
          <cell r="O32">
            <v>0</v>
          </cell>
          <cell r="Q32">
            <v>34239623.939999998</v>
          </cell>
          <cell r="R32">
            <v>2.6656568506462767E-3</v>
          </cell>
          <cell r="U32">
            <v>0</v>
          </cell>
          <cell r="W32">
            <v>0</v>
          </cell>
          <cell r="Y32">
            <v>0</v>
          </cell>
          <cell r="AB32">
            <v>0</v>
          </cell>
          <cell r="AD32">
            <v>0</v>
          </cell>
          <cell r="AF32">
            <v>0</v>
          </cell>
          <cell r="AH32">
            <v>0</v>
          </cell>
          <cell r="AI32">
            <v>0</v>
          </cell>
          <cell r="AJ32">
            <v>0</v>
          </cell>
          <cell r="AL32">
            <v>34239623.939999998</v>
          </cell>
          <cell r="AM32">
            <v>2.1928895368554407E-3</v>
          </cell>
          <cell r="AO32">
            <v>34239623.939999998</v>
          </cell>
          <cell r="AP32">
            <v>1.488346657814813E-3</v>
          </cell>
        </row>
        <row r="33">
          <cell r="A33" t="str">
            <v>Asociación Norestana de Ahorros y Préstamos</v>
          </cell>
          <cell r="C33">
            <v>0</v>
          </cell>
          <cell r="D33">
            <v>50681001.980000004</v>
          </cell>
          <cell r="E33">
            <v>0.19984320944582201</v>
          </cell>
          <cell r="G33">
            <v>0</v>
          </cell>
          <cell r="I33">
            <v>0</v>
          </cell>
          <cell r="K33">
            <v>0</v>
          </cell>
          <cell r="M33">
            <v>0</v>
          </cell>
          <cell r="N33">
            <v>59165823.450000003</v>
          </cell>
          <cell r="O33">
            <v>2.4130101034575288E-2</v>
          </cell>
          <cell r="Q33">
            <v>109846825.43000001</v>
          </cell>
          <cell r="R33">
            <v>8.55190300110595E-3</v>
          </cell>
          <cell r="U33">
            <v>0</v>
          </cell>
          <cell r="W33">
            <v>0</v>
          </cell>
          <cell r="Y33">
            <v>0</v>
          </cell>
          <cell r="AB33">
            <v>0</v>
          </cell>
          <cell r="AD33">
            <v>0</v>
          </cell>
          <cell r="AF33">
            <v>0</v>
          </cell>
          <cell r="AH33">
            <v>0</v>
          </cell>
          <cell r="AI33">
            <v>0</v>
          </cell>
          <cell r="AJ33">
            <v>0</v>
          </cell>
          <cell r="AL33">
            <v>109846825.43000001</v>
          </cell>
          <cell r="AM33">
            <v>7.0351810687040266E-3</v>
          </cell>
          <cell r="AO33">
            <v>109846825.43000001</v>
          </cell>
          <cell r="AP33">
            <v>4.7748817506524212E-3</v>
          </cell>
        </row>
        <row r="34">
          <cell r="A34" t="str">
            <v>Asociación Norteña de Ahorros y Préstamos</v>
          </cell>
          <cell r="B34">
            <v>26277167.309999999</v>
          </cell>
          <cell r="C34">
            <v>8.8389458886753928E-3</v>
          </cell>
          <cell r="E34">
            <v>0</v>
          </cell>
          <cell r="G34">
            <v>0</v>
          </cell>
          <cell r="I34">
            <v>0</v>
          </cell>
          <cell r="J34">
            <v>18917120.09</v>
          </cell>
          <cell r="K34">
            <v>1.0343124627103404E-2</v>
          </cell>
          <cell r="M34">
            <v>0</v>
          </cell>
          <cell r="N34">
            <v>59183592.090000004</v>
          </cell>
          <cell r="O34">
            <v>2.4137347770164276E-2</v>
          </cell>
          <cell r="Q34">
            <v>104377879.49000001</v>
          </cell>
          <cell r="R34">
            <v>8.1261292473894502E-3</v>
          </cell>
          <cell r="U34">
            <v>0</v>
          </cell>
          <cell r="V34">
            <v>130531538.62</v>
          </cell>
          <cell r="W34">
            <v>7.7902969466407401E-2</v>
          </cell>
          <cell r="Y34">
            <v>0</v>
          </cell>
          <cell r="AB34">
            <v>0</v>
          </cell>
          <cell r="AD34">
            <v>0</v>
          </cell>
          <cell r="AF34">
            <v>0</v>
          </cell>
          <cell r="AH34">
            <v>0</v>
          </cell>
          <cell r="AI34">
            <v>0</v>
          </cell>
          <cell r="AJ34">
            <v>0</v>
          </cell>
          <cell r="AL34">
            <v>241009748.55000001</v>
          </cell>
          <cell r="AM34">
            <v>1.5435559596144788E-2</v>
          </cell>
          <cell r="AO34">
            <v>241009748.55000001</v>
          </cell>
          <cell r="AP34">
            <v>1.047634326778126E-2</v>
          </cell>
        </row>
        <row r="35">
          <cell r="A35" t="str">
            <v>Asociación Popular de Ahorros y Préstamos</v>
          </cell>
          <cell r="B35">
            <v>364474745.30000001</v>
          </cell>
          <cell r="C35">
            <v>0.12259968943720388</v>
          </cell>
          <cell r="E35">
            <v>0</v>
          </cell>
          <cell r="F35">
            <v>63502124.660000004</v>
          </cell>
          <cell r="G35">
            <v>0.17651900920839061</v>
          </cell>
          <cell r="H35">
            <v>625865364.25</v>
          </cell>
          <cell r="I35">
            <v>0.13144248106156781</v>
          </cell>
          <cell r="J35">
            <v>33900180.299999997</v>
          </cell>
          <cell r="K35">
            <v>1.8535262664507179E-2</v>
          </cell>
          <cell r="M35">
            <v>0</v>
          </cell>
          <cell r="N35">
            <v>121112794.36</v>
          </cell>
          <cell r="O35">
            <v>4.9394461093848596E-2</v>
          </cell>
          <cell r="Q35">
            <v>1208855208.8699999</v>
          </cell>
          <cell r="R35">
            <v>9.4112983676763795E-2</v>
          </cell>
          <cell r="T35">
            <v>179437592.75999999</v>
          </cell>
          <cell r="U35">
            <v>2.6795943484411798E-2</v>
          </cell>
          <cell r="V35">
            <v>26495061.780000001</v>
          </cell>
          <cell r="W35">
            <v>1.5812607517534199E-2</v>
          </cell>
          <cell r="X35">
            <v>6100330.4400000004</v>
          </cell>
          <cell r="Y35">
            <v>5.5779986639407598E-3</v>
          </cell>
          <cell r="AA35">
            <v>67752420.269999996</v>
          </cell>
          <cell r="AB35">
            <v>0.18927403888342584</v>
          </cell>
          <cell r="AD35">
            <v>0</v>
          </cell>
          <cell r="AF35">
            <v>0</v>
          </cell>
          <cell r="AG35">
            <v>16659137.470000001</v>
          </cell>
          <cell r="AH35">
            <v>0.19871004332410255</v>
          </cell>
          <cell r="AI35">
            <v>84411557.739999995</v>
          </cell>
          <cell r="AJ35">
            <v>0.12149669641370718</v>
          </cell>
          <cell r="AL35">
            <v>1249682463.4099998</v>
          </cell>
          <cell r="AM35">
            <v>8.0036381334260678E-2</v>
          </cell>
          <cell r="AO35">
            <v>1513531613.9099998</v>
          </cell>
          <cell r="AP35">
            <v>6.5791018120043301E-2</v>
          </cell>
        </row>
        <row r="36">
          <cell r="A36" t="str">
            <v>Asociación Romana de Ahorros y Préstamos</v>
          </cell>
          <cell r="C36">
            <v>0</v>
          </cell>
          <cell r="E36">
            <v>0</v>
          </cell>
          <cell r="G36">
            <v>0</v>
          </cell>
          <cell r="I36">
            <v>0</v>
          </cell>
          <cell r="K36">
            <v>0</v>
          </cell>
          <cell r="L36">
            <v>31639794.689999998</v>
          </cell>
          <cell r="M36">
            <v>0.14643597760231505</v>
          </cell>
          <cell r="O36">
            <v>0</v>
          </cell>
          <cell r="Q36">
            <v>31639794.689999998</v>
          </cell>
          <cell r="R36">
            <v>2.4632523889933874E-3</v>
          </cell>
          <cell r="U36">
            <v>0</v>
          </cell>
          <cell r="W36">
            <v>0</v>
          </cell>
          <cell r="X36">
            <v>14332192.76</v>
          </cell>
          <cell r="Y36">
            <v>1.3105019941611789E-2</v>
          </cell>
          <cell r="AB36">
            <v>0</v>
          </cell>
          <cell r="AD36">
            <v>0</v>
          </cell>
          <cell r="AE36">
            <v>34256592.219999999</v>
          </cell>
          <cell r="AF36">
            <v>0.19387968218576679</v>
          </cell>
          <cell r="AH36">
            <v>0</v>
          </cell>
          <cell r="AI36">
            <v>34256592.219999999</v>
          </cell>
          <cell r="AJ36">
            <v>4.9306788034184472E-2</v>
          </cell>
          <cell r="AL36">
            <v>31639794.689999998</v>
          </cell>
          <cell r="AM36">
            <v>2.0263824989882567E-3</v>
          </cell>
          <cell r="AO36">
            <v>65896386.909999996</v>
          </cell>
          <cell r="AP36">
            <v>2.8644201055314017E-3</v>
          </cell>
        </row>
        <row r="37">
          <cell r="Y37">
            <v>0</v>
          </cell>
        </row>
        <row r="38">
          <cell r="A38" t="str">
            <v>Bancos de Ahorro y Credito</v>
          </cell>
          <cell r="B38">
            <v>319615553.38</v>
          </cell>
          <cell r="C38">
            <v>0.10751024066546773</v>
          </cell>
          <cell r="D38">
            <v>11163724.99</v>
          </cell>
          <cell r="E38">
            <v>4.4020333936028611E-2</v>
          </cell>
          <cell r="F38">
            <v>10536202.880000001</v>
          </cell>
          <cell r="G38">
            <v>2.9287840417215289E-2</v>
          </cell>
          <cell r="H38">
            <v>401251055.31999999</v>
          </cell>
          <cell r="I38">
            <v>8.4269616522133967E-2</v>
          </cell>
          <cell r="J38">
            <v>415011617.57999998</v>
          </cell>
          <cell r="K38">
            <v>0.22691175305245517</v>
          </cell>
          <cell r="L38">
            <v>34117962.129999995</v>
          </cell>
          <cell r="M38">
            <v>0.15790548539445384</v>
          </cell>
          <cell r="N38">
            <v>201038488.28999996</v>
          </cell>
          <cell r="O38">
            <v>8.199123668709761E-2</v>
          </cell>
          <cell r="Q38">
            <v>1392734604.5699999</v>
          </cell>
          <cell r="R38">
            <v>0.10842854309118188</v>
          </cell>
          <cell r="T38">
            <v>0</v>
          </cell>
          <cell r="U38">
            <v>0</v>
          </cell>
          <cell r="V38">
            <v>254763821.25999999</v>
          </cell>
          <cell r="W38">
            <v>0.15204645864583505</v>
          </cell>
          <cell r="AA38">
            <v>30238738.809999999</v>
          </cell>
          <cell r="AB38">
            <v>8.4475332430950192E-2</v>
          </cell>
          <cell r="AC38">
            <v>0</v>
          </cell>
          <cell r="AD38">
            <v>0</v>
          </cell>
          <cell r="AE38">
            <v>3984627.26</v>
          </cell>
          <cell r="AF38">
            <v>2.2551521232357499E-2</v>
          </cell>
          <cell r="AG38">
            <v>0</v>
          </cell>
          <cell r="AH38">
            <v>0</v>
          </cell>
          <cell r="AI38">
            <v>34223366.07</v>
          </cell>
          <cell r="AJ38">
            <v>4.9258964399985221E-2</v>
          </cell>
          <cell r="AL38">
            <v>1877940902.2</v>
          </cell>
          <cell r="AM38">
            <v>0.12027342830878203</v>
          </cell>
          <cell r="AO38">
            <v>1912164268.27</v>
          </cell>
          <cell r="AP38">
            <v>8.311899987160204E-2</v>
          </cell>
        </row>
        <row r="39">
          <cell r="A39" t="str">
            <v>Banco de Ahorro y Credito ADEMI</v>
          </cell>
          <cell r="B39">
            <v>272261761.90999997</v>
          </cell>
          <cell r="C39">
            <v>9.1581674412907363E-2</v>
          </cell>
          <cell r="E39">
            <v>0</v>
          </cell>
          <cell r="G39">
            <v>0</v>
          </cell>
          <cell r="H39">
            <v>313996944.24000001</v>
          </cell>
          <cell r="I39">
            <v>6.5944753862701655E-2</v>
          </cell>
          <cell r="J39">
            <v>281528350.94</v>
          </cell>
          <cell r="K39">
            <v>0.15392844185487878</v>
          </cell>
          <cell r="M39">
            <v>0</v>
          </cell>
          <cell r="N39">
            <v>142504412.00999999</v>
          </cell>
          <cell r="O39">
            <v>5.8118786474424422E-2</v>
          </cell>
          <cell r="Q39">
            <v>1010291469.0999999</v>
          </cell>
          <cell r="R39">
            <v>7.8654204277335465E-2</v>
          </cell>
          <cell r="U39">
            <v>0</v>
          </cell>
          <cell r="V39">
            <v>90435373.950000003</v>
          </cell>
          <cell r="W39">
            <v>5.3973041687800379E-2</v>
          </cell>
          <cell r="X39">
            <v>230442476.36999997</v>
          </cell>
          <cell r="Y39">
            <v>0.21071117998438457</v>
          </cell>
          <cell r="AB39">
            <v>0</v>
          </cell>
          <cell r="AD39">
            <v>0</v>
          </cell>
          <cell r="AF39">
            <v>0</v>
          </cell>
          <cell r="AH39">
            <v>0</v>
          </cell>
          <cell r="AI39">
            <v>0</v>
          </cell>
          <cell r="AJ39">
            <v>0</v>
          </cell>
          <cell r="AL39">
            <v>1264120392.4400001</v>
          </cell>
          <cell r="AM39">
            <v>8.0961063905518757E-2</v>
          </cell>
          <cell r="AO39">
            <v>1264120392.4400001</v>
          </cell>
          <cell r="AP39">
            <v>5.4949475042733897E-2</v>
          </cell>
        </row>
        <row r="40">
          <cell r="A40" t="str">
            <v>Banco de Desarrollo Altas Cumbres</v>
          </cell>
          <cell r="B40">
            <v>1205426.8600000001</v>
          </cell>
          <cell r="C40">
            <v>4.0547379641797047E-4</v>
          </cell>
          <cell r="D40">
            <v>11163724.99</v>
          </cell>
          <cell r="E40">
            <v>4.4020333936028611E-2</v>
          </cell>
          <cell r="G40">
            <v>0</v>
          </cell>
          <cell r="I40">
            <v>0</v>
          </cell>
          <cell r="K40">
            <v>0</v>
          </cell>
          <cell r="M40">
            <v>0</v>
          </cell>
          <cell r="N40">
            <v>22917271.140000001</v>
          </cell>
          <cell r="O40">
            <v>9.3465456204168892E-3</v>
          </cell>
          <cell r="Q40">
            <v>35286422.990000002</v>
          </cell>
          <cell r="R40">
            <v>2.7471532789882557E-3</v>
          </cell>
          <cell r="U40">
            <v>0</v>
          </cell>
          <cell r="W40">
            <v>0</v>
          </cell>
          <cell r="X40">
            <v>163393549.38999999</v>
          </cell>
          <cell r="Y40">
            <v>0.14940321826139608</v>
          </cell>
          <cell r="AB40">
            <v>0</v>
          </cell>
          <cell r="AD40">
            <v>0</v>
          </cell>
          <cell r="AF40">
            <v>0</v>
          </cell>
          <cell r="AH40">
            <v>0</v>
          </cell>
          <cell r="AI40">
            <v>0</v>
          </cell>
          <cell r="AJ40">
            <v>0</v>
          </cell>
          <cell r="AL40">
            <v>35286422.990000002</v>
          </cell>
          <cell r="AM40">
            <v>2.2599321740046623E-3</v>
          </cell>
          <cell r="AO40">
            <v>35286422.990000002</v>
          </cell>
          <cell r="AP40">
            <v>1.5338494901531996E-3</v>
          </cell>
        </row>
        <row r="41">
          <cell r="A41" t="str">
            <v>Banco Lopez de Haro de Ahorro y Crédito</v>
          </cell>
          <cell r="B41">
            <v>22687763.23</v>
          </cell>
          <cell r="C41">
            <v>7.6315650450166144E-3</v>
          </cell>
          <cell r="E41">
            <v>0</v>
          </cell>
          <cell r="G41">
            <v>0</v>
          </cell>
          <cell r="I41">
            <v>0</v>
          </cell>
          <cell r="J41">
            <v>133483266.64</v>
          </cell>
          <cell r="K41">
            <v>7.2983311197576395E-2</v>
          </cell>
          <cell r="L41">
            <v>34117962.129999995</v>
          </cell>
          <cell r="M41">
            <v>0.15790548539445384</v>
          </cell>
          <cell r="O41">
            <v>0</v>
          </cell>
          <cell r="Q41">
            <v>190288992</v>
          </cell>
          <cell r="R41">
            <v>1.4814565604349173E-2</v>
          </cell>
          <cell r="U41">
            <v>0</v>
          </cell>
          <cell r="V41">
            <v>164328447.31</v>
          </cell>
          <cell r="W41">
            <v>9.8073416958034676E-2</v>
          </cell>
          <cell r="Y41">
            <v>0</v>
          </cell>
          <cell r="AB41">
            <v>0</v>
          </cell>
          <cell r="AD41">
            <v>0</v>
          </cell>
          <cell r="AE41">
            <v>3984627.26</v>
          </cell>
          <cell r="AF41">
            <v>2.2551521232357499E-2</v>
          </cell>
          <cell r="AH41">
            <v>0</v>
          </cell>
          <cell r="AI41">
            <v>3984627.26</v>
          </cell>
          <cell r="AJ41">
            <v>5.7352223023908605E-3</v>
          </cell>
          <cell r="AL41">
            <v>421666366.29000002</v>
          </cell>
          <cell r="AM41">
            <v>2.7005780329291632E-2</v>
          </cell>
          <cell r="AO41">
            <v>425650993.55000001</v>
          </cell>
          <cell r="AP41">
            <v>1.8502429663241712E-2</v>
          </cell>
        </row>
        <row r="42">
          <cell r="A42" t="str">
            <v>Banco de Ahorro y Crédito Pyme BHD</v>
          </cell>
          <cell r="B42">
            <v>13091196.550000001</v>
          </cell>
          <cell r="C42">
            <v>4.4035331722924584E-3</v>
          </cell>
          <cell r="E42">
            <v>0</v>
          </cell>
          <cell r="F42">
            <v>10536202.880000001</v>
          </cell>
          <cell r="G42">
            <v>2.9287840417215289E-2</v>
          </cell>
          <cell r="I42">
            <v>0</v>
          </cell>
          <cell r="K42">
            <v>0</v>
          </cell>
          <cell r="M42">
            <v>0</v>
          </cell>
          <cell r="N42">
            <v>28037901.010000002</v>
          </cell>
          <cell r="O42">
            <v>1.1434935655724749E-2</v>
          </cell>
          <cell r="Q42">
            <v>51665300.439999998</v>
          </cell>
          <cell r="R42">
            <v>4.022297741935541E-3</v>
          </cell>
          <cell r="U42">
            <v>0</v>
          </cell>
          <cell r="W42">
            <v>0</v>
          </cell>
          <cell r="X42">
            <v>67048926.979999997</v>
          </cell>
          <cell r="Y42">
            <v>6.130796172298849E-2</v>
          </cell>
          <cell r="AB42">
            <v>0</v>
          </cell>
          <cell r="AD42">
            <v>0</v>
          </cell>
          <cell r="AF42">
            <v>0</v>
          </cell>
          <cell r="AH42">
            <v>0</v>
          </cell>
          <cell r="AI42">
            <v>0</v>
          </cell>
          <cell r="AJ42">
            <v>0</v>
          </cell>
          <cell r="AL42">
            <v>51665300.439999998</v>
          </cell>
          <cell r="AM42">
            <v>3.3089235136432634E-3</v>
          </cell>
          <cell r="AO42">
            <v>51665300.439999998</v>
          </cell>
          <cell r="AP42">
            <v>2.2458154730209982E-3</v>
          </cell>
        </row>
        <row r="43">
          <cell r="A43" t="str">
            <v>Motor Credito Banco de Ahorro y Crédito</v>
          </cell>
          <cell r="B43">
            <v>10369404.83</v>
          </cell>
          <cell r="C43">
            <v>3.4879942388333206E-3</v>
          </cell>
          <cell r="E43">
            <v>0</v>
          </cell>
          <cell r="G43">
            <v>0</v>
          </cell>
          <cell r="H43">
            <v>25023048.710000001</v>
          </cell>
          <cell r="I43">
            <v>5.2552702131205432E-3</v>
          </cell>
          <cell r="K43">
            <v>0</v>
          </cell>
          <cell r="M43">
            <v>0</v>
          </cell>
          <cell r="N43">
            <v>7578904.1299999999</v>
          </cell>
          <cell r="O43">
            <v>3.0909689365315493E-3</v>
          </cell>
          <cell r="Q43">
            <v>42971357.670000002</v>
          </cell>
          <cell r="R43">
            <v>3.3454483657686727E-3</v>
          </cell>
          <cell r="U43">
            <v>0</v>
          </cell>
          <cell r="W43">
            <v>0</v>
          </cell>
          <cell r="Y43">
            <v>0</v>
          </cell>
          <cell r="AA43">
            <v>30238738.809999999</v>
          </cell>
          <cell r="AB43">
            <v>8.4475332430950192E-2</v>
          </cell>
          <cell r="AD43">
            <v>0</v>
          </cell>
          <cell r="AF43">
            <v>0</v>
          </cell>
          <cell r="AH43">
            <v>0</v>
          </cell>
          <cell r="AI43">
            <v>30238738.809999999</v>
          </cell>
          <cell r="AJ43">
            <v>4.352374209759436E-2</v>
          </cell>
          <cell r="AL43">
            <v>42971357.670000002</v>
          </cell>
          <cell r="AM43">
            <v>2.7521166933416911E-3</v>
          </cell>
          <cell r="AO43">
            <v>73210096.480000004</v>
          </cell>
          <cell r="AP43">
            <v>3.1823364241747578E-3</v>
          </cell>
        </row>
        <row r="44">
          <cell r="A44" t="str">
            <v>Banco de Ahorro y Crédito Popular</v>
          </cell>
          <cell r="C44">
            <v>0</v>
          </cell>
          <cell r="E44">
            <v>0</v>
          </cell>
          <cell r="G44">
            <v>0</v>
          </cell>
          <cell r="H44">
            <v>62231062.369999997</v>
          </cell>
          <cell r="I44">
            <v>1.3069592446311777E-2</v>
          </cell>
          <cell r="K44">
            <v>0</v>
          </cell>
          <cell r="M44">
            <v>0</v>
          </cell>
          <cell r="O44">
            <v>0</v>
          </cell>
          <cell r="Q44">
            <v>62231062.369999997</v>
          </cell>
          <cell r="R44">
            <v>4.84487382280479E-3</v>
          </cell>
          <cell r="U44">
            <v>0</v>
          </cell>
          <cell r="W44">
            <v>0</v>
          </cell>
          <cell r="Y44">
            <v>0</v>
          </cell>
          <cell r="AB44">
            <v>0</v>
          </cell>
          <cell r="AD44">
            <v>0</v>
          </cell>
          <cell r="AF44">
            <v>0</v>
          </cell>
          <cell r="AH44">
            <v>0</v>
          </cell>
          <cell r="AI44">
            <v>0</v>
          </cell>
          <cell r="AJ44">
            <v>0</v>
          </cell>
          <cell r="AL44">
            <v>62231062.369999997</v>
          </cell>
          <cell r="AM44">
            <v>3.9856116929820277E-3</v>
          </cell>
          <cell r="AO44">
            <v>62231062.369999997</v>
          </cell>
          <cell r="AP44">
            <v>2.7050937782774807E-3</v>
          </cell>
        </row>
        <row r="45">
          <cell r="Y45">
            <v>0</v>
          </cell>
        </row>
        <row r="46">
          <cell r="A46" t="str">
            <v>Financieras</v>
          </cell>
          <cell r="B46">
            <v>35380949.920000002</v>
          </cell>
          <cell r="C46">
            <v>1.1901218199946606E-2</v>
          </cell>
          <cell r="D46">
            <v>0</v>
          </cell>
          <cell r="E46">
            <v>0</v>
          </cell>
          <cell r="F46">
            <v>20977461.68</v>
          </cell>
          <cell r="G46">
            <v>5.8311761555799591E-2</v>
          </cell>
          <cell r="H46">
            <v>0</v>
          </cell>
          <cell r="I46">
            <v>0</v>
          </cell>
          <cell r="J46">
            <v>0</v>
          </cell>
          <cell r="K46">
            <v>0</v>
          </cell>
          <cell r="L46">
            <v>0</v>
          </cell>
          <cell r="M46">
            <v>0</v>
          </cell>
          <cell r="N46">
            <v>22917415.379999999</v>
          </cell>
          <cell r="O46">
            <v>9.3466044470429752E-3</v>
          </cell>
          <cell r="Q46">
            <v>79275826.980000004</v>
          </cell>
          <cell r="R46">
            <v>6.1718595873073113E-3</v>
          </cell>
          <cell r="T46">
            <v>0</v>
          </cell>
          <cell r="U46">
            <v>0</v>
          </cell>
          <cell r="V46">
            <v>0</v>
          </cell>
          <cell r="W46">
            <v>0</v>
          </cell>
          <cell r="AA46">
            <v>7254641.75</v>
          </cell>
          <cell r="AB46">
            <v>2.0266661164321895E-2</v>
          </cell>
          <cell r="AC46">
            <v>0</v>
          </cell>
          <cell r="AD46">
            <v>0</v>
          </cell>
          <cell r="AE46">
            <v>0</v>
          </cell>
          <cell r="AF46">
            <v>0</v>
          </cell>
          <cell r="AG46">
            <v>0</v>
          </cell>
          <cell r="AH46">
            <v>0</v>
          </cell>
          <cell r="AI46">
            <v>7254641.75</v>
          </cell>
          <cell r="AJ46">
            <v>1.0441875850755452E-2</v>
          </cell>
          <cell r="AL46">
            <v>79275826.980000004</v>
          </cell>
          <cell r="AM46">
            <v>5.0772500251357686E-3</v>
          </cell>
          <cell r="AO46">
            <v>86530468.730000004</v>
          </cell>
          <cell r="AP46">
            <v>3.7613536339980232E-3</v>
          </cell>
        </row>
        <row r="47">
          <cell r="A47" t="str">
            <v>Promerica</v>
          </cell>
          <cell r="B47">
            <v>35380949.920000002</v>
          </cell>
          <cell r="C47">
            <v>1.1901218199946606E-2</v>
          </cell>
          <cell r="F47">
            <v>20977461.68</v>
          </cell>
          <cell r="G47">
            <v>5.8311761555799591E-2</v>
          </cell>
          <cell r="N47">
            <v>22917415.379999999</v>
          </cell>
          <cell r="O47">
            <v>9.3466044470429752E-3</v>
          </cell>
          <cell r="Q47">
            <v>79275826.980000004</v>
          </cell>
          <cell r="R47">
            <v>6.1718595873073113E-3</v>
          </cell>
          <cell r="U47">
            <v>0</v>
          </cell>
          <cell r="X47">
            <v>0</v>
          </cell>
          <cell r="Y47">
            <v>0</v>
          </cell>
          <cell r="AA47">
            <v>7254641.75</v>
          </cell>
          <cell r="AB47">
            <v>2.0266661164321895E-2</v>
          </cell>
          <cell r="AF47">
            <v>0</v>
          </cell>
          <cell r="AI47">
            <v>7254641.75</v>
          </cell>
          <cell r="AJ47">
            <v>1.0441875850755452E-2</v>
          </cell>
          <cell r="AL47">
            <v>79275826.980000004</v>
          </cell>
          <cell r="AM47">
            <v>5.0772500251357686E-3</v>
          </cell>
          <cell r="AO47">
            <v>86530468.730000004</v>
          </cell>
          <cell r="AP47">
            <v>3.7613536339980232E-3</v>
          </cell>
        </row>
        <row r="49">
          <cell r="A49" t="str">
            <v>Banco Nacional de la Vivienda</v>
          </cell>
          <cell r="B49">
            <v>131256138.84</v>
          </cell>
          <cell r="C49">
            <v>4.4151102555172052E-2</v>
          </cell>
          <cell r="D49">
            <v>11934479.960000001</v>
          </cell>
          <cell r="E49">
            <v>4.7059542729925435E-2</v>
          </cell>
          <cell r="G49">
            <v>0</v>
          </cell>
          <cell r="H49">
            <v>131256138</v>
          </cell>
          <cell r="I49">
            <v>2.7566044422276129E-2</v>
          </cell>
          <cell r="K49">
            <v>0</v>
          </cell>
          <cell r="M49">
            <v>0</v>
          </cell>
          <cell r="O49">
            <v>0</v>
          </cell>
          <cell r="Q49">
            <v>274446756.80000001</v>
          </cell>
          <cell r="R49">
            <v>2.1366498612355164E-2</v>
          </cell>
          <cell r="U49">
            <v>0</v>
          </cell>
          <cell r="V49">
            <v>4805966.45</v>
          </cell>
          <cell r="W49">
            <v>2.8682651071850851E-3</v>
          </cell>
          <cell r="AB49">
            <v>0</v>
          </cell>
          <cell r="AD49">
            <v>0</v>
          </cell>
          <cell r="AF49">
            <v>0</v>
          </cell>
          <cell r="AH49">
            <v>0</v>
          </cell>
          <cell r="AI49">
            <v>0</v>
          </cell>
          <cell r="AJ49">
            <v>0</v>
          </cell>
          <cell r="AL49">
            <v>279252723.25</v>
          </cell>
          <cell r="AM49">
            <v>1.7884845231548215E-2</v>
          </cell>
          <cell r="AO49">
            <v>279252723.25</v>
          </cell>
          <cell r="AP49">
            <v>1.2138709761040164E-2</v>
          </cell>
        </row>
        <row r="50">
          <cell r="Y50">
            <v>0</v>
          </cell>
        </row>
        <row r="51">
          <cell r="A51" t="str">
            <v>Empresas Privadas</v>
          </cell>
          <cell r="B51">
            <v>236894109.20999998</v>
          </cell>
          <cell r="C51">
            <v>7.9684929046986722E-2</v>
          </cell>
          <cell r="D51">
            <v>0</v>
          </cell>
          <cell r="E51">
            <v>0</v>
          </cell>
          <cell r="F51">
            <v>0</v>
          </cell>
          <cell r="G51">
            <v>0</v>
          </cell>
          <cell r="H51">
            <v>168486848.12</v>
          </cell>
          <cell r="I51">
            <v>3.5385133302072408E-2</v>
          </cell>
          <cell r="J51">
            <v>0</v>
          </cell>
          <cell r="K51">
            <v>0</v>
          </cell>
          <cell r="L51">
            <v>0</v>
          </cell>
          <cell r="M51">
            <v>0</v>
          </cell>
          <cell r="N51">
            <v>0</v>
          </cell>
          <cell r="O51">
            <v>0</v>
          </cell>
          <cell r="Q51">
            <v>405380957.32999998</v>
          </cell>
          <cell r="R51">
            <v>3.1560116662550597E-2</v>
          </cell>
          <cell r="T51">
            <v>0</v>
          </cell>
          <cell r="U51">
            <v>0</v>
          </cell>
          <cell r="V51">
            <v>0</v>
          </cell>
          <cell r="W51">
            <v>0</v>
          </cell>
          <cell r="AA51">
            <v>4500000</v>
          </cell>
          <cell r="AB51">
            <v>1.2571258289831959E-2</v>
          </cell>
          <cell r="AC51">
            <v>0</v>
          </cell>
          <cell r="AD51">
            <v>0</v>
          </cell>
          <cell r="AE51">
            <v>0</v>
          </cell>
          <cell r="AF51">
            <v>0</v>
          </cell>
          <cell r="AG51">
            <v>35199729.649999999</v>
          </cell>
          <cell r="AH51">
            <v>0.41986206166700157</v>
          </cell>
          <cell r="AI51">
            <v>39699729.649999999</v>
          </cell>
          <cell r="AJ51">
            <v>5.7141298302408272E-2</v>
          </cell>
          <cell r="AL51">
            <v>405380957.32999998</v>
          </cell>
          <cell r="AM51">
            <v>2.5962775214095967E-2</v>
          </cell>
          <cell r="AO51">
            <v>445080686.97999996</v>
          </cell>
          <cell r="AP51">
            <v>1.9347010179943117E-2</v>
          </cell>
        </row>
        <row r="52">
          <cell r="A52" t="str">
            <v>Leasing Popular</v>
          </cell>
          <cell r="B52">
            <v>236894109.20999998</v>
          </cell>
          <cell r="C52">
            <v>7.9684929046986722E-2</v>
          </cell>
          <cell r="E52">
            <v>0</v>
          </cell>
          <cell r="G52">
            <v>0</v>
          </cell>
          <cell r="H52">
            <v>168486848.12</v>
          </cell>
          <cell r="I52">
            <v>3.5385133302072408E-2</v>
          </cell>
          <cell r="K52">
            <v>0</v>
          </cell>
          <cell r="M52">
            <v>0</v>
          </cell>
          <cell r="O52">
            <v>0</v>
          </cell>
          <cell r="Q52">
            <v>405380957.32999998</v>
          </cell>
          <cell r="R52">
            <v>3.1560116662550597E-2</v>
          </cell>
          <cell r="U52">
            <v>0</v>
          </cell>
          <cell r="W52">
            <v>0</v>
          </cell>
          <cell r="X52">
            <v>0</v>
          </cell>
          <cell r="Y52">
            <v>0</v>
          </cell>
          <cell r="AB52">
            <v>0</v>
          </cell>
          <cell r="AD52">
            <v>0</v>
          </cell>
          <cell r="AF52">
            <v>0</v>
          </cell>
          <cell r="AH52">
            <v>0</v>
          </cell>
          <cell r="AI52">
            <v>0</v>
          </cell>
          <cell r="AJ52">
            <v>0</v>
          </cell>
          <cell r="AL52">
            <v>405380957.32999998</v>
          </cell>
          <cell r="AM52">
            <v>2.5962775214095967E-2</v>
          </cell>
          <cell r="AO52">
            <v>405380957.32999998</v>
          </cell>
          <cell r="AP52">
            <v>1.7621320667573749E-2</v>
          </cell>
        </row>
        <row r="53">
          <cell r="A53" t="str">
            <v>Inmobiliaria BHD</v>
          </cell>
          <cell r="C53">
            <v>0</v>
          </cell>
          <cell r="E53">
            <v>0</v>
          </cell>
          <cell r="G53">
            <v>0</v>
          </cell>
          <cell r="I53">
            <v>0</v>
          </cell>
          <cell r="K53">
            <v>0</v>
          </cell>
          <cell r="M53">
            <v>0</v>
          </cell>
          <cell r="O53">
            <v>0</v>
          </cell>
          <cell r="R53">
            <v>0</v>
          </cell>
          <cell r="U53">
            <v>0</v>
          </cell>
          <cell r="W53">
            <v>0</v>
          </cell>
          <cell r="Y53">
            <v>0</v>
          </cell>
          <cell r="AB53">
            <v>0</v>
          </cell>
          <cell r="AD53">
            <v>0</v>
          </cell>
          <cell r="AF53">
            <v>0</v>
          </cell>
          <cell r="AG53">
            <v>30094384.469999999</v>
          </cell>
          <cell r="AH53">
            <v>0.35896554984403395</v>
          </cell>
          <cell r="AI53">
            <v>30094384.469999999</v>
          </cell>
          <cell r="AJ53">
            <v>4.3315967523915692E-2</v>
          </cell>
          <cell r="AL53">
            <v>0</v>
          </cell>
          <cell r="AM53">
            <v>0</v>
          </cell>
          <cell r="AO53">
            <v>30094384.469999999</v>
          </cell>
          <cell r="AP53">
            <v>1.3081591264964844E-3</v>
          </cell>
        </row>
        <row r="54">
          <cell r="A54" t="str">
            <v>Promotora BHD</v>
          </cell>
          <cell r="C54">
            <v>0</v>
          </cell>
          <cell r="E54">
            <v>0</v>
          </cell>
          <cell r="G54">
            <v>0</v>
          </cell>
          <cell r="I54">
            <v>0</v>
          </cell>
          <cell r="K54">
            <v>0</v>
          </cell>
          <cell r="M54">
            <v>0</v>
          </cell>
          <cell r="O54">
            <v>0</v>
          </cell>
          <cell r="R54">
            <v>0</v>
          </cell>
          <cell r="U54">
            <v>0</v>
          </cell>
          <cell r="W54">
            <v>0</v>
          </cell>
          <cell r="Y54">
            <v>0</v>
          </cell>
          <cell r="AA54">
            <v>4500000</v>
          </cell>
          <cell r="AB54">
            <v>1.2571258289831959E-2</v>
          </cell>
          <cell r="AD54">
            <v>0</v>
          </cell>
          <cell r="AF54">
            <v>0</v>
          </cell>
          <cell r="AG54">
            <v>5105345.18</v>
          </cell>
          <cell r="AH54">
            <v>6.0896511822967632E-2</v>
          </cell>
          <cell r="AI54">
            <v>9605345.1799999997</v>
          </cell>
          <cell r="AJ54">
            <v>1.3825330778492581E-2</v>
          </cell>
          <cell r="AL54">
            <v>0</v>
          </cell>
          <cell r="AM54">
            <v>0</v>
          </cell>
          <cell r="AO54">
            <v>9605345.1799999997</v>
          </cell>
          <cell r="AP54">
            <v>4.1753038587288366E-4</v>
          </cell>
        </row>
        <row r="55">
          <cell r="A55" t="str">
            <v>Rizek</v>
          </cell>
          <cell r="C55">
            <v>0</v>
          </cell>
          <cell r="E55">
            <v>0</v>
          </cell>
          <cell r="G55">
            <v>0</v>
          </cell>
          <cell r="I55">
            <v>0</v>
          </cell>
          <cell r="K55">
            <v>0</v>
          </cell>
          <cell r="M55">
            <v>0</v>
          </cell>
          <cell r="O55">
            <v>0</v>
          </cell>
          <cell r="R55">
            <v>0</v>
          </cell>
          <cell r="U55">
            <v>0</v>
          </cell>
          <cell r="W55">
            <v>0</v>
          </cell>
          <cell r="Y55">
            <v>0</v>
          </cell>
          <cell r="AB55">
            <v>0</v>
          </cell>
          <cell r="AD55">
            <v>0</v>
          </cell>
          <cell r="AF55">
            <v>0</v>
          </cell>
          <cell r="AH55">
            <v>0</v>
          </cell>
          <cell r="AI55">
            <v>0</v>
          </cell>
          <cell r="AJ55">
            <v>0</v>
          </cell>
          <cell r="AL55">
            <v>0</v>
          </cell>
          <cell r="AM55">
            <v>0</v>
          </cell>
          <cell r="AO55">
            <v>0</v>
          </cell>
          <cell r="AP55">
            <v>0</v>
          </cell>
        </row>
        <row r="56">
          <cell r="Y56">
            <v>0</v>
          </cell>
          <cell r="AL56" t="str">
            <v>TOTAL VERT</v>
          </cell>
          <cell r="AO56" t="str">
            <v>TOTAL VERT</v>
          </cell>
        </row>
        <row r="57">
          <cell r="A57" t="str">
            <v>TOTAL</v>
          </cell>
          <cell r="B57">
            <v>2972884735.46</v>
          </cell>
          <cell r="C57">
            <v>1</v>
          </cell>
          <cell r="D57">
            <v>253603823.32000002</v>
          </cell>
          <cell r="E57">
            <v>0.99999999999999978</v>
          </cell>
          <cell r="F57">
            <v>359746663.80000001</v>
          </cell>
          <cell r="G57">
            <v>1</v>
          </cell>
          <cell r="H57">
            <v>4761515144.8400002</v>
          </cell>
          <cell r="I57">
            <v>1</v>
          </cell>
          <cell r="J57">
            <v>1828956023.6399999</v>
          </cell>
          <cell r="K57">
            <v>1</v>
          </cell>
          <cell r="L57">
            <v>216065718.33000001</v>
          </cell>
          <cell r="M57">
            <v>0.99999999999999989</v>
          </cell>
          <cell r="N57">
            <v>2451950920.77</v>
          </cell>
          <cell r="O57">
            <v>1</v>
          </cell>
          <cell r="Q57">
            <v>12844723030.159998</v>
          </cell>
          <cell r="R57">
            <v>1</v>
          </cell>
          <cell r="T57">
            <v>6696446156.6499996</v>
          </cell>
          <cell r="U57">
            <v>1</v>
          </cell>
          <cell r="V57">
            <v>1675565636.51</v>
          </cell>
          <cell r="W57">
            <v>1.0000000000000002</v>
          </cell>
          <cell r="AA57">
            <v>357959394.06</v>
          </cell>
          <cell r="AB57">
            <v>0.99999999999999989</v>
          </cell>
          <cell r="AC57">
            <v>92416010.239999995</v>
          </cell>
          <cell r="AD57">
            <v>1</v>
          </cell>
          <cell r="AE57">
            <v>176689954.47999999</v>
          </cell>
          <cell r="AF57">
            <v>1.0000000000000002</v>
          </cell>
          <cell r="AG57">
            <v>83836414.060000002</v>
          </cell>
          <cell r="AH57">
            <v>0.99999999999999989</v>
          </cell>
          <cell r="AI57">
            <v>694764221.84000003</v>
          </cell>
          <cell r="AJ57">
            <v>0.99999999999999978</v>
          </cell>
          <cell r="AL57">
            <v>15613930097.499998</v>
          </cell>
          <cell r="AM57">
            <v>1.0000000000000002</v>
          </cell>
          <cell r="AO57">
            <v>23005140475.990002</v>
          </cell>
          <cell r="AP57">
            <v>0.99999999999999978</v>
          </cell>
        </row>
        <row r="58">
          <cell r="X58">
            <v>1093641430.8299999</v>
          </cell>
          <cell r="Y58">
            <v>1</v>
          </cell>
          <cell r="AL58" t="str">
            <v>TOTAL HORIZ</v>
          </cell>
          <cell r="AO58" t="str">
            <v>TOTAL HORIZ</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Fechas"/>
      <sheetName val="Afiliados 2022"/>
      <sheetName val="Cotizantes 2022"/>
      <sheetName val="Individualizacion 2022"/>
      <sheetName val="Mercado Potencial 2022"/>
      <sheetName val="Patrimonio 2022"/>
      <sheetName val="Rentabilidad 2022"/>
      <sheetName val="Beneficios 2022"/>
      <sheetName val="RQ Enero 2022"/>
      <sheetName val="RM Enero 2022"/>
      <sheetName val="RQ Febrero 2022"/>
      <sheetName val="RM Febrero 2022"/>
      <sheetName val="RQ Marzo 2022"/>
      <sheetName val="RM Marzo 2022"/>
      <sheetName val="RQ Abril 2022"/>
      <sheetName val="RM Abril 2022"/>
      <sheetName val="RQ Mayo 2022"/>
      <sheetName val="RM Mayo 2022"/>
      <sheetName val="RQ Junio 2022"/>
      <sheetName val="RM Junio 2022"/>
      <sheetName val="RQ Julio 2022"/>
      <sheetName val="RM Julio 2022"/>
      <sheetName val="RQ Agosto 2022"/>
      <sheetName val="RM Agosto 2022"/>
      <sheetName val="RQ Septiembre 2022"/>
      <sheetName val="RM Septiembre 2022"/>
      <sheetName val="RQ Octubre 2022"/>
      <sheetName val="RM Octubre 2022"/>
      <sheetName val="RQ Noviembre 2022"/>
      <sheetName val="RM Noviembre 2022"/>
      <sheetName val="RQ Diciembre 2022"/>
      <sheetName val="RM Diciembre 2022"/>
    </sheetNames>
    <sheetDataSet>
      <sheetData sheetId="0"/>
      <sheetData sheetId="1">
        <row r="8">
          <cell r="K8" t="str">
            <v>Mayo-2022</v>
          </cell>
          <cell r="L8" t="str">
            <v>Febrero-2022</v>
          </cell>
        </row>
        <row r="22">
          <cell r="E22" t="str">
            <v>Resumen estadístico previsional al 31 de mayo de 2022</v>
          </cell>
        </row>
      </sheetData>
      <sheetData sheetId="2">
        <row r="78">
          <cell r="G78">
            <v>64258</v>
          </cell>
        </row>
        <row r="79">
          <cell r="G79">
            <v>1342419</v>
          </cell>
        </row>
        <row r="80">
          <cell r="G80">
            <v>10167</v>
          </cell>
        </row>
        <row r="81">
          <cell r="G81">
            <v>1391276</v>
          </cell>
        </row>
        <row r="82">
          <cell r="G82">
            <v>602825</v>
          </cell>
        </row>
        <row r="83">
          <cell r="G83">
            <v>32499</v>
          </cell>
        </row>
        <row r="84">
          <cell r="G84">
            <v>947737</v>
          </cell>
        </row>
        <row r="86">
          <cell r="G86">
            <v>1357</v>
          </cell>
        </row>
        <row r="87">
          <cell r="G87">
            <v>2571</v>
          </cell>
        </row>
        <row r="88">
          <cell r="G88">
            <v>130939</v>
          </cell>
        </row>
        <row r="90">
          <cell r="G90">
            <v>106330</v>
          </cell>
        </row>
      </sheetData>
      <sheetData sheetId="3">
        <row r="82">
          <cell r="G82">
            <v>31899</v>
          </cell>
        </row>
        <row r="83">
          <cell r="G83">
            <v>517524</v>
          </cell>
        </row>
        <row r="84">
          <cell r="G84">
            <v>7200</v>
          </cell>
        </row>
        <row r="85">
          <cell r="G85">
            <v>623736</v>
          </cell>
        </row>
        <row r="86">
          <cell r="G86">
            <v>282099</v>
          </cell>
        </row>
        <row r="87">
          <cell r="G87">
            <v>16755</v>
          </cell>
        </row>
        <row r="88">
          <cell r="G88">
            <v>405196</v>
          </cell>
        </row>
        <row r="90">
          <cell r="G90">
            <v>338</v>
          </cell>
        </row>
        <row r="91">
          <cell r="G91">
            <v>1515</v>
          </cell>
        </row>
        <row r="92">
          <cell r="G92">
            <v>108103</v>
          </cell>
        </row>
        <row r="94">
          <cell r="G94">
            <v>28625</v>
          </cell>
        </row>
        <row r="95">
          <cell r="G95">
            <v>15716</v>
          </cell>
        </row>
      </sheetData>
      <sheetData sheetId="4">
        <row r="223">
          <cell r="B223">
            <v>62357652.899999999</v>
          </cell>
          <cell r="C223">
            <v>44518.62</v>
          </cell>
        </row>
        <row r="224">
          <cell r="B224">
            <v>1128194785.6199999</v>
          </cell>
          <cell r="C224">
            <v>4067327.05</v>
          </cell>
        </row>
        <row r="225">
          <cell r="B225">
            <v>28695021.879999999</v>
          </cell>
          <cell r="C225">
            <v>246601.04</v>
          </cell>
        </row>
        <row r="226">
          <cell r="B226">
            <v>1581906057.72</v>
          </cell>
          <cell r="C226">
            <v>7423440.5800000001</v>
          </cell>
        </row>
        <row r="227">
          <cell r="B227">
            <v>742779039.46000004</v>
          </cell>
          <cell r="C227">
            <v>3818514.66</v>
          </cell>
        </row>
        <row r="228">
          <cell r="B228">
            <v>35684608.380000003</v>
          </cell>
          <cell r="C228">
            <v>74568.36</v>
          </cell>
        </row>
        <row r="229">
          <cell r="B229">
            <v>978062985.49000001</v>
          </cell>
          <cell r="C229">
            <v>3813811.47</v>
          </cell>
        </row>
        <row r="230">
          <cell r="B230">
            <v>4557680151.4499998</v>
          </cell>
          <cell r="C230">
            <v>19488781.779999997</v>
          </cell>
        </row>
        <row r="231">
          <cell r="B231">
            <v>4926142.5599999996</v>
          </cell>
          <cell r="C231">
            <v>7180562.8399999999</v>
          </cell>
        </row>
        <row r="232">
          <cell r="B232">
            <v>26626621.789999999</v>
          </cell>
          <cell r="C232">
            <v>22636863.82</v>
          </cell>
        </row>
        <row r="233">
          <cell r="B233">
            <v>511447413.73000002</v>
          </cell>
          <cell r="C233">
            <v>223756965.94999999</v>
          </cell>
        </row>
        <row r="234">
          <cell r="B234">
            <v>543000178.08000004</v>
          </cell>
          <cell r="C234">
            <v>253574392.60999998</v>
          </cell>
        </row>
        <row r="235">
          <cell r="B235">
            <v>108071519.5</v>
          </cell>
          <cell r="C235">
            <v>542238.84</v>
          </cell>
        </row>
        <row r="237">
          <cell r="H237">
            <v>27976133.52</v>
          </cell>
        </row>
        <row r="238">
          <cell r="H238">
            <v>55950771.409999996</v>
          </cell>
        </row>
        <row r="239">
          <cell r="H239">
            <v>43706805.219999999</v>
          </cell>
        </row>
        <row r="240">
          <cell r="H240">
            <v>249749844.44</v>
          </cell>
        </row>
        <row r="241">
          <cell r="H241">
            <v>37431985.399999999</v>
          </cell>
        </row>
        <row r="242">
          <cell r="D242">
            <v>583177220.44000006</v>
          </cell>
          <cell r="E242">
            <v>32429553.800000001</v>
          </cell>
          <cell r="F242">
            <v>480.21000000000004</v>
          </cell>
          <cell r="G242">
            <v>6220587.5500000007</v>
          </cell>
        </row>
      </sheetData>
      <sheetData sheetId="5">
        <row r="9">
          <cell r="H9">
            <v>2581660.6085818596</v>
          </cell>
        </row>
      </sheetData>
      <sheetData sheetId="6">
        <row r="91">
          <cell r="G91">
            <v>9333940235.8099995</v>
          </cell>
        </row>
        <row r="92">
          <cell r="G92">
            <v>188282397056.95001</v>
          </cell>
        </row>
        <row r="93">
          <cell r="G93">
            <v>5289653775.3699999</v>
          </cell>
        </row>
        <row r="94">
          <cell r="G94">
            <v>271721509010.34</v>
          </cell>
        </row>
        <row r="95">
          <cell r="G95">
            <v>135042681086.23</v>
          </cell>
        </row>
        <row r="96">
          <cell r="G96">
            <v>7769008761.0799999</v>
          </cell>
        </row>
        <row r="97">
          <cell r="G97">
            <v>166928075969.20999</v>
          </cell>
        </row>
        <row r="98">
          <cell r="G98">
            <v>90608178.900000006</v>
          </cell>
        </row>
        <row r="101">
          <cell r="G101">
            <v>44615048905.529999</v>
          </cell>
        </row>
        <row r="102">
          <cell r="G102">
            <v>25397498225.389999</v>
          </cell>
        </row>
        <row r="103">
          <cell r="G103">
            <v>19217550680.139999</v>
          </cell>
        </row>
        <row r="104">
          <cell r="G104">
            <v>57543364975.120003</v>
          </cell>
        </row>
        <row r="105">
          <cell r="G105">
            <v>106980292517.64999</v>
          </cell>
        </row>
      </sheetData>
      <sheetData sheetId="7">
        <row r="69">
          <cell r="F69">
            <v>0.10587525072791039</v>
          </cell>
        </row>
        <row r="70">
          <cell r="F70">
            <v>0.10183160535606772</v>
          </cell>
        </row>
        <row r="71">
          <cell r="F71">
            <v>9.7256047531790735E-2</v>
          </cell>
        </row>
        <row r="72">
          <cell r="F72">
            <v>7.8020265226164121E-2</v>
          </cell>
        </row>
        <row r="73">
          <cell r="F73">
            <v>8.5692876133283344E-2</v>
          </cell>
        </row>
        <row r="74">
          <cell r="F74">
            <v>7.0654083701583437E-2</v>
          </cell>
        </row>
        <row r="75">
          <cell r="F75">
            <v>7.2713163053901075E-2</v>
          </cell>
        </row>
        <row r="77">
          <cell r="F77">
            <v>9.4370029837948621E-2</v>
          </cell>
        </row>
        <row r="78">
          <cell r="F78">
            <v>0.1017578590046455</v>
          </cell>
        </row>
        <row r="79">
          <cell r="F79">
            <v>0.11028482207388102</v>
          </cell>
        </row>
        <row r="80">
          <cell r="F80">
            <v>9.6000000000000002E-2</v>
          </cell>
        </row>
        <row r="81">
          <cell r="F81">
            <v>8.7672458078773954E-2</v>
          </cell>
        </row>
      </sheetData>
      <sheetData sheetId="8">
        <row r="9">
          <cell r="B9">
            <v>21616</v>
          </cell>
          <cell r="C9">
            <v>14408</v>
          </cell>
          <cell r="F9">
            <v>32288</v>
          </cell>
          <cell r="G9">
            <v>12189</v>
          </cell>
        </row>
        <row r="26">
          <cell r="B26">
            <v>200061</v>
          </cell>
          <cell r="C26">
            <v>39</v>
          </cell>
          <cell r="D26">
            <v>189519</v>
          </cell>
          <cell r="E26">
            <v>36673327606.299995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2A437-4193-4D8A-9CB5-C926C84144F3}">
  <dimension ref="A1:N157"/>
  <sheetViews>
    <sheetView showGridLines="0" tabSelected="1" view="pageBreakPreview" zoomScaleSheetLayoutView="100" workbookViewId="0">
      <selection activeCell="H76" sqref="H76"/>
    </sheetView>
  </sheetViews>
  <sheetFormatPr baseColWidth="10" defaultColWidth="11.42578125" defaultRowHeight="12.75" x14ac:dyDescent="0.2"/>
  <cols>
    <col min="1" max="1" width="11.42578125" style="2"/>
    <col min="2" max="2" width="25.140625" style="2" customWidth="1"/>
    <col min="3" max="3" width="25.85546875" style="2" customWidth="1"/>
    <col min="4" max="4" width="22" style="2" customWidth="1"/>
    <col min="5" max="5" width="22.140625" style="2" customWidth="1"/>
    <col min="6" max="6" width="26.140625" style="2" bestFit="1" customWidth="1"/>
    <col min="7" max="7" width="22.42578125" style="2" bestFit="1" customWidth="1"/>
    <col min="8" max="8" width="16.85546875" style="2" bestFit="1" customWidth="1"/>
    <col min="9" max="9" width="19.42578125" style="2" bestFit="1" customWidth="1"/>
    <col min="10" max="10" width="13.85546875" style="2" bestFit="1" customWidth="1"/>
    <col min="11" max="11" width="11.42578125" style="2"/>
    <col min="12" max="12" width="12.7109375" style="2" bestFit="1" customWidth="1"/>
    <col min="13" max="16384" width="11.42578125" style="2"/>
  </cols>
  <sheetData>
    <row r="1" spans="1:11" ht="30" customHeight="1" x14ac:dyDescent="0.2">
      <c r="A1" s="1"/>
      <c r="B1" s="1"/>
      <c r="C1" s="1"/>
      <c r="D1" s="1"/>
      <c r="E1" s="1"/>
      <c r="F1" s="1"/>
      <c r="G1" s="1"/>
      <c r="H1" s="1"/>
    </row>
    <row r="2" spans="1:11" ht="25.5" customHeight="1" x14ac:dyDescent="0.2">
      <c r="A2" s="1"/>
      <c r="B2" s="1"/>
      <c r="C2" s="1"/>
      <c r="D2" s="1"/>
      <c r="E2" s="1"/>
      <c r="F2" s="1"/>
      <c r="G2" s="1"/>
      <c r="H2" s="1"/>
      <c r="I2" s="3"/>
      <c r="J2" s="3"/>
      <c r="K2" s="3"/>
    </row>
    <row r="3" spans="1:11" ht="18" customHeight="1" x14ac:dyDescent="0.2">
      <c r="B3" s="4"/>
      <c r="C3" s="4"/>
      <c r="G3" s="4"/>
      <c r="H3" s="5" t="s">
        <v>0</v>
      </c>
      <c r="I3" s="3"/>
      <c r="J3" s="3"/>
      <c r="K3" s="3"/>
    </row>
    <row r="4" spans="1:11" ht="23.25" x14ac:dyDescent="0.35">
      <c r="B4" s="6"/>
      <c r="C4" s="6"/>
      <c r="G4" s="6"/>
      <c r="H4" s="7" t="str">
        <f>+[2]Fechas!E22</f>
        <v>Resumen estadístico previsional al 31 de mayo de 2022</v>
      </c>
      <c r="I4" s="8"/>
      <c r="J4" s="8"/>
      <c r="K4" s="8"/>
    </row>
    <row r="5" spans="1:11" ht="18.75" x14ac:dyDescent="0.3">
      <c r="A5" s="9"/>
      <c r="B5" s="6"/>
      <c r="C5" s="6"/>
      <c r="G5" s="6"/>
      <c r="H5" s="6"/>
      <c r="I5" s="10"/>
      <c r="J5" s="10"/>
      <c r="K5" s="11"/>
    </row>
    <row r="6" spans="1:11" ht="19.5" thickBot="1" x14ac:dyDescent="0.35">
      <c r="A6" s="145"/>
      <c r="B6" s="145"/>
      <c r="C6" s="145"/>
      <c r="D6" s="146" t="str">
        <f>+[2]Fechas!K8</f>
        <v>Mayo-2022</v>
      </c>
      <c r="E6" s="146" t="str">
        <f>+[2]Fechas!L8</f>
        <v>Febrero-2022</v>
      </c>
      <c r="F6" s="148" t="s">
        <v>1</v>
      </c>
      <c r="G6" s="150" t="s">
        <v>2</v>
      </c>
      <c r="H6" s="151"/>
      <c r="I6" s="12"/>
      <c r="J6" s="13"/>
      <c r="K6" s="11"/>
    </row>
    <row r="7" spans="1:11" ht="20.25" thickTop="1" thickBot="1" x14ac:dyDescent="0.35">
      <c r="A7" s="145"/>
      <c r="B7" s="145"/>
      <c r="C7" s="145"/>
      <c r="D7" s="147"/>
      <c r="E7" s="147"/>
      <c r="F7" s="149"/>
      <c r="G7" s="14" t="s">
        <v>3</v>
      </c>
      <c r="H7" s="15" t="s">
        <v>4</v>
      </c>
      <c r="I7" s="16"/>
      <c r="J7" s="17"/>
      <c r="K7" s="11"/>
    </row>
    <row r="8" spans="1:11" ht="19.5" thickTop="1" x14ac:dyDescent="0.3">
      <c r="A8" s="123"/>
      <c r="B8" s="124"/>
      <c r="C8" s="125" t="s">
        <v>5</v>
      </c>
      <c r="D8" s="18">
        <f>D9+D17+D21</f>
        <v>4632378</v>
      </c>
      <c r="E8" s="19">
        <v>4554069</v>
      </c>
      <c r="F8" s="20">
        <f>D8/D$8</f>
        <v>1</v>
      </c>
      <c r="G8" s="19">
        <f>D8-E8</f>
        <v>78309</v>
      </c>
      <c r="H8" s="21">
        <f>G8/E8</f>
        <v>1.7195391637676111E-2</v>
      </c>
      <c r="I8" s="22"/>
      <c r="J8" s="23"/>
      <c r="K8" s="11"/>
    </row>
    <row r="9" spans="1:11" ht="17.25" x14ac:dyDescent="0.3">
      <c r="A9" s="141" t="s">
        <v>6</v>
      </c>
      <c r="B9" s="141"/>
      <c r="C9" s="141"/>
      <c r="D9" s="18">
        <f>SUM(D10:D16)</f>
        <v>4391181</v>
      </c>
      <c r="E9" s="24">
        <v>4324916</v>
      </c>
      <c r="F9" s="25">
        <f t="shared" ref="F9:F21" si="0">D9/D$8</f>
        <v>0.94793235785162611</v>
      </c>
      <c r="G9" s="24">
        <f>D9-E9</f>
        <v>66265</v>
      </c>
      <c r="H9" s="21">
        <f>G9/E9</f>
        <v>1.5321684860468966E-2</v>
      </c>
      <c r="I9" s="22"/>
      <c r="J9" s="23"/>
      <c r="K9" s="11"/>
    </row>
    <row r="10" spans="1:11" ht="17.25" x14ac:dyDescent="0.3">
      <c r="A10" s="126"/>
      <c r="B10" s="126"/>
      <c r="C10" s="127" t="s">
        <v>7</v>
      </c>
      <c r="D10" s="26">
        <f>+'[2]Afiliados 2022'!G78</f>
        <v>64258</v>
      </c>
      <c r="E10" s="27">
        <v>61347</v>
      </c>
      <c r="F10" s="28">
        <f t="shared" si="0"/>
        <v>1.3871493215795429E-2</v>
      </c>
      <c r="G10" s="29">
        <f>D10-E10</f>
        <v>2911</v>
      </c>
      <c r="H10" s="30">
        <f>G10/E10</f>
        <v>4.7451383115718782E-2</v>
      </c>
      <c r="I10" s="22"/>
      <c r="J10" s="31"/>
      <c r="K10" s="11"/>
    </row>
    <row r="11" spans="1:11" ht="17.25" x14ac:dyDescent="0.3">
      <c r="A11" s="128"/>
      <c r="B11" s="129"/>
      <c r="C11" s="127" t="s">
        <v>8</v>
      </c>
      <c r="D11" s="26">
        <f>+'[2]Afiliados 2022'!G79</f>
        <v>1342419</v>
      </c>
      <c r="E11" s="27">
        <v>1325398</v>
      </c>
      <c r="F11" s="28">
        <f>D11/D$8</f>
        <v>0.28979047046678835</v>
      </c>
      <c r="G11" s="29">
        <f>D11-E11</f>
        <v>17021</v>
      </c>
      <c r="H11" s="30">
        <f t="shared" ref="H11:H21" si="1">G11/E11</f>
        <v>1.2842180235672606E-2</v>
      </c>
      <c r="I11" s="22"/>
      <c r="J11" s="31"/>
      <c r="K11" s="11"/>
    </row>
    <row r="12" spans="1:11" ht="17.25" x14ac:dyDescent="0.3">
      <c r="A12" s="126"/>
      <c r="B12" s="126"/>
      <c r="C12" s="127" t="s">
        <v>9</v>
      </c>
      <c r="D12" s="26">
        <f>+'[2]Afiliados 2022'!G80</f>
        <v>10167</v>
      </c>
      <c r="E12" s="27">
        <v>9319</v>
      </c>
      <c r="F12" s="28">
        <f t="shared" si="0"/>
        <v>2.1947690797253592E-3</v>
      </c>
      <c r="G12" s="29">
        <f t="shared" ref="G12:G21" si="2">D12-E12</f>
        <v>848</v>
      </c>
      <c r="H12" s="30">
        <f t="shared" si="1"/>
        <v>9.0996888078119967E-2</v>
      </c>
      <c r="I12" s="22"/>
      <c r="J12" s="31"/>
      <c r="K12" s="11"/>
    </row>
    <row r="13" spans="1:11" ht="17.25" x14ac:dyDescent="0.3">
      <c r="A13" s="128"/>
      <c r="B13" s="129"/>
      <c r="C13" s="127" t="s">
        <v>10</v>
      </c>
      <c r="D13" s="26">
        <f>+'[2]Afiliados 2022'!G81</f>
        <v>1391276</v>
      </c>
      <c r="E13" s="27">
        <v>1368842</v>
      </c>
      <c r="F13" s="28">
        <f t="shared" si="0"/>
        <v>0.3003373213498553</v>
      </c>
      <c r="G13" s="29">
        <f t="shared" si="2"/>
        <v>22434</v>
      </c>
      <c r="H13" s="30">
        <f t="shared" si="1"/>
        <v>1.6389035403647754E-2</v>
      </c>
      <c r="I13" s="22"/>
      <c r="J13" s="31"/>
      <c r="K13" s="11"/>
    </row>
    <row r="14" spans="1:11" ht="17.25" x14ac:dyDescent="0.3">
      <c r="A14" s="128"/>
      <c r="B14" s="129"/>
      <c r="C14" s="127" t="s">
        <v>11</v>
      </c>
      <c r="D14" s="26">
        <f>+'[2]Afiliados 2022'!G82</f>
        <v>602825</v>
      </c>
      <c r="E14" s="27">
        <v>595262</v>
      </c>
      <c r="F14" s="28">
        <f t="shared" si="0"/>
        <v>0.13013294683637647</v>
      </c>
      <c r="G14" s="29">
        <f t="shared" si="2"/>
        <v>7563</v>
      </c>
      <c r="H14" s="30">
        <f t="shared" si="1"/>
        <v>1.270532975395708E-2</v>
      </c>
      <c r="I14" s="22"/>
      <c r="J14" s="31"/>
      <c r="K14" s="11"/>
    </row>
    <row r="15" spans="1:11" ht="17.25" x14ac:dyDescent="0.3">
      <c r="A15" s="128"/>
      <c r="B15" s="129"/>
      <c r="C15" s="127" t="s">
        <v>12</v>
      </c>
      <c r="D15" s="26">
        <f>+'[2]Afiliados 2022'!G83</f>
        <v>32499</v>
      </c>
      <c r="E15" s="27">
        <v>32226</v>
      </c>
      <c r="F15" s="28">
        <f t="shared" si="0"/>
        <v>7.0156191916980869E-3</v>
      </c>
      <c r="G15" s="29">
        <f t="shared" si="2"/>
        <v>273</v>
      </c>
      <c r="H15" s="30">
        <f t="shared" si="1"/>
        <v>8.4714205920685161E-3</v>
      </c>
      <c r="I15" s="22"/>
      <c r="J15" s="31"/>
      <c r="K15" s="11"/>
    </row>
    <row r="16" spans="1:11" ht="17.25" x14ac:dyDescent="0.3">
      <c r="A16" s="128"/>
      <c r="B16" s="129"/>
      <c r="C16" s="127" t="s">
        <v>13</v>
      </c>
      <c r="D16" s="26">
        <f>+'[2]Afiliados 2022'!G84</f>
        <v>947737</v>
      </c>
      <c r="E16" s="27">
        <v>932522</v>
      </c>
      <c r="F16" s="28">
        <f t="shared" si="0"/>
        <v>0.20458973771138711</v>
      </c>
      <c r="G16" s="29">
        <f t="shared" si="2"/>
        <v>15215</v>
      </c>
      <c r="H16" s="30">
        <f t="shared" si="1"/>
        <v>1.6315968953011295E-2</v>
      </c>
      <c r="I16" s="22"/>
      <c r="J16" s="31"/>
      <c r="K16" s="11"/>
    </row>
    <row r="17" spans="1:11" ht="17.25" x14ac:dyDescent="0.3">
      <c r="A17" s="127"/>
      <c r="B17" s="127"/>
      <c r="C17" s="126" t="s">
        <v>14</v>
      </c>
      <c r="D17" s="18">
        <f>D20+D18+D19</f>
        <v>134867</v>
      </c>
      <c r="E17" s="24">
        <v>123290</v>
      </c>
      <c r="F17" s="25">
        <f t="shared" si="0"/>
        <v>2.911398853893184E-2</v>
      </c>
      <c r="G17" s="24">
        <f t="shared" si="2"/>
        <v>11577</v>
      </c>
      <c r="H17" s="21">
        <f t="shared" si="1"/>
        <v>9.3900559656095381E-2</v>
      </c>
      <c r="I17" s="22"/>
      <c r="J17" s="23"/>
      <c r="K17" s="11"/>
    </row>
    <row r="18" spans="1:11" ht="17.25" x14ac:dyDescent="0.3">
      <c r="A18" s="127"/>
      <c r="B18" s="127"/>
      <c r="C18" s="127" t="s">
        <v>15</v>
      </c>
      <c r="D18" s="26">
        <f>+'[2]Afiliados 2022'!G86</f>
        <v>1357</v>
      </c>
      <c r="E18" s="27">
        <v>1357</v>
      </c>
      <c r="F18" s="28">
        <f t="shared" si="0"/>
        <v>2.929380978840673E-4</v>
      </c>
      <c r="G18" s="29">
        <f>D18-E18</f>
        <v>0</v>
      </c>
      <c r="H18" s="30">
        <f t="shared" si="1"/>
        <v>0</v>
      </c>
      <c r="I18" s="22"/>
      <c r="J18" s="31"/>
      <c r="K18" s="11"/>
    </row>
    <row r="19" spans="1:11" ht="17.25" x14ac:dyDescent="0.3">
      <c r="A19" s="127"/>
      <c r="B19" s="127"/>
      <c r="C19" s="127" t="s">
        <v>16</v>
      </c>
      <c r="D19" s="26">
        <f>+'[2]Afiliados 2022'!G87</f>
        <v>2571</v>
      </c>
      <c r="E19" s="27">
        <v>2571</v>
      </c>
      <c r="F19" s="28">
        <f t="shared" si="0"/>
        <v>5.5500652148853143E-4</v>
      </c>
      <c r="G19" s="29">
        <f>D19-E19</f>
        <v>0</v>
      </c>
      <c r="H19" s="30">
        <f t="shared" si="1"/>
        <v>0</v>
      </c>
      <c r="I19" s="22"/>
      <c r="J19" s="31"/>
      <c r="K19" s="11"/>
    </row>
    <row r="20" spans="1:11" ht="17.25" x14ac:dyDescent="0.3">
      <c r="A20" s="127"/>
      <c r="B20" s="127"/>
      <c r="C20" s="127" t="s">
        <v>17</v>
      </c>
      <c r="D20" s="26">
        <f>+'[2]Afiliados 2022'!G88</f>
        <v>130939</v>
      </c>
      <c r="E20" s="27">
        <v>119362</v>
      </c>
      <c r="F20" s="28">
        <f t="shared" si="0"/>
        <v>2.8266043919559242E-2</v>
      </c>
      <c r="G20" s="29">
        <f t="shared" si="2"/>
        <v>11577</v>
      </c>
      <c r="H20" s="30">
        <f t="shared" si="1"/>
        <v>9.6990667046463697E-2</v>
      </c>
      <c r="I20" s="22"/>
      <c r="J20" s="31"/>
      <c r="K20" s="11"/>
    </row>
    <row r="21" spans="1:11" ht="18" thickBot="1" x14ac:dyDescent="0.35">
      <c r="A21" s="127"/>
      <c r="B21" s="127"/>
      <c r="C21" s="126" t="s">
        <v>18</v>
      </c>
      <c r="D21" s="32">
        <f>+'[2]Afiliados 2022'!G90</f>
        <v>106330</v>
      </c>
      <c r="E21" s="33">
        <v>105863</v>
      </c>
      <c r="F21" s="34">
        <f t="shared" si="0"/>
        <v>2.295365360944206E-2</v>
      </c>
      <c r="G21" s="33">
        <f t="shared" si="2"/>
        <v>467</v>
      </c>
      <c r="H21" s="35">
        <f t="shared" si="1"/>
        <v>4.4113618544722897E-3</v>
      </c>
      <c r="I21" s="22"/>
      <c r="J21" s="23"/>
      <c r="K21" s="11"/>
    </row>
    <row r="22" spans="1:11" ht="18.75" thickTop="1" thickBot="1" x14ac:dyDescent="0.35">
      <c r="A22" s="130"/>
      <c r="B22" s="130"/>
      <c r="C22" s="130"/>
      <c r="D22" s="36"/>
      <c r="E22" s="37"/>
      <c r="F22" s="38"/>
      <c r="G22" s="39"/>
      <c r="H22" s="40"/>
      <c r="I22" s="22"/>
      <c r="J22" s="31"/>
      <c r="K22" s="11"/>
    </row>
    <row r="23" spans="1:11" ht="18" thickTop="1" x14ac:dyDescent="0.3">
      <c r="A23" s="123"/>
      <c r="B23" s="131"/>
      <c r="C23" s="125" t="s">
        <v>19</v>
      </c>
      <c r="D23" s="18">
        <f>D24+D32+D36+D37</f>
        <v>2038706</v>
      </c>
      <c r="E23" s="24">
        <v>1956958</v>
      </c>
      <c r="F23" s="25">
        <f t="shared" ref="F23:F37" si="3">D23/D$23</f>
        <v>1</v>
      </c>
      <c r="G23" s="24">
        <f>D23-E23</f>
        <v>81748</v>
      </c>
      <c r="H23" s="21">
        <f t="shared" ref="H23:H37" si="4">G23/E23</f>
        <v>4.1772996661144493E-2</v>
      </c>
      <c r="I23" s="22"/>
      <c r="J23" s="23"/>
      <c r="K23" s="11"/>
    </row>
    <row r="24" spans="1:11" ht="17.25" x14ac:dyDescent="0.3">
      <c r="A24" s="141" t="s">
        <v>6</v>
      </c>
      <c r="B24" s="141"/>
      <c r="C24" s="141"/>
      <c r="D24" s="18">
        <f>SUM(D25:D31)</f>
        <v>1884409</v>
      </c>
      <c r="E24" s="24">
        <v>1820938</v>
      </c>
      <c r="F24" s="25">
        <f t="shared" si="3"/>
        <v>0.92431620841847717</v>
      </c>
      <c r="G24" s="24">
        <f>D24-E24</f>
        <v>63471</v>
      </c>
      <c r="H24" s="21">
        <f t="shared" si="4"/>
        <v>3.4856211469034094E-2</v>
      </c>
      <c r="I24" s="22"/>
      <c r="J24" s="23"/>
      <c r="K24" s="11"/>
    </row>
    <row r="25" spans="1:11" ht="17.25" x14ac:dyDescent="0.3">
      <c r="A25" s="126"/>
      <c r="B25" s="126"/>
      <c r="C25" s="127" t="s">
        <v>7</v>
      </c>
      <c r="D25" s="26">
        <f>+'[2]Cotizantes 2022'!G82</f>
        <v>31899</v>
      </c>
      <c r="E25" s="27">
        <v>30782</v>
      </c>
      <c r="F25" s="28">
        <f t="shared" si="3"/>
        <v>1.5646689615864181E-2</v>
      </c>
      <c r="G25" s="29">
        <f>D25-E25</f>
        <v>1117</v>
      </c>
      <c r="H25" s="30">
        <f t="shared" si="4"/>
        <v>3.6287440712104477E-2</v>
      </c>
      <c r="I25" s="22"/>
      <c r="J25" s="31"/>
      <c r="K25" s="11"/>
    </row>
    <row r="26" spans="1:11" ht="17.25" x14ac:dyDescent="0.3">
      <c r="A26" s="128"/>
      <c r="B26" s="127"/>
      <c r="C26" s="127" t="s">
        <v>8</v>
      </c>
      <c r="D26" s="26">
        <f>+'[2]Cotizantes 2022'!G83</f>
        <v>517524</v>
      </c>
      <c r="E26" s="27">
        <v>502749</v>
      </c>
      <c r="F26" s="28">
        <f>D26/D$23</f>
        <v>0.25384925536099862</v>
      </c>
      <c r="G26" s="29">
        <f>D26-E26</f>
        <v>14775</v>
      </c>
      <c r="H26" s="30">
        <f t="shared" si="4"/>
        <v>2.9388422453351475E-2</v>
      </c>
      <c r="I26" s="22"/>
      <c r="J26" s="31"/>
      <c r="K26" s="11"/>
    </row>
    <row r="27" spans="1:11" ht="17.25" x14ac:dyDescent="0.3">
      <c r="A27" s="126"/>
      <c r="B27" s="126"/>
      <c r="C27" s="127" t="s">
        <v>9</v>
      </c>
      <c r="D27" s="26">
        <f>+'[2]Cotizantes 2022'!G84</f>
        <v>7200</v>
      </c>
      <c r="E27" s="27">
        <v>6783</v>
      </c>
      <c r="F27" s="28">
        <f t="shared" si="3"/>
        <v>3.5316519400050818E-3</v>
      </c>
      <c r="G27" s="29">
        <f t="shared" ref="G27:G37" si="5">D27-E27</f>
        <v>417</v>
      </c>
      <c r="H27" s="30">
        <f t="shared" si="4"/>
        <v>6.1477222467934543E-2</v>
      </c>
      <c r="I27" s="22"/>
      <c r="J27" s="31"/>
      <c r="K27" s="11"/>
    </row>
    <row r="28" spans="1:11" ht="17.25" x14ac:dyDescent="0.3">
      <c r="A28" s="128"/>
      <c r="B28" s="127"/>
      <c r="C28" s="127" t="s">
        <v>10</v>
      </c>
      <c r="D28" s="26">
        <f>+'[2]Cotizantes 2022'!G85</f>
        <v>623736</v>
      </c>
      <c r="E28" s="27">
        <v>605421</v>
      </c>
      <c r="F28" s="28">
        <f t="shared" si="3"/>
        <v>0.30594700756264021</v>
      </c>
      <c r="G28" s="29">
        <f t="shared" si="5"/>
        <v>18315</v>
      </c>
      <c r="H28" s="30">
        <f t="shared" si="4"/>
        <v>3.0251676106378866E-2</v>
      </c>
      <c r="I28" s="22"/>
      <c r="J28" s="31"/>
      <c r="K28" s="11"/>
    </row>
    <row r="29" spans="1:11" ht="17.25" x14ac:dyDescent="0.3">
      <c r="A29" s="128"/>
      <c r="B29" s="127"/>
      <c r="C29" s="127" t="s">
        <v>11</v>
      </c>
      <c r="D29" s="26">
        <f>+'[2]Cotizantes 2022'!G86</f>
        <v>282099</v>
      </c>
      <c r="E29" s="27">
        <v>266806</v>
      </c>
      <c r="F29" s="28">
        <f t="shared" si="3"/>
        <v>0.13837159453104078</v>
      </c>
      <c r="G29" s="29">
        <f t="shared" si="5"/>
        <v>15293</v>
      </c>
      <c r="H29" s="30">
        <f t="shared" si="4"/>
        <v>5.7318800926515895E-2</v>
      </c>
      <c r="I29" s="22"/>
      <c r="J29" s="31"/>
      <c r="K29" s="11"/>
    </row>
    <row r="30" spans="1:11" ht="17.25" x14ac:dyDescent="0.3">
      <c r="A30" s="128"/>
      <c r="B30" s="127"/>
      <c r="C30" s="127" t="s">
        <v>12</v>
      </c>
      <c r="D30" s="26">
        <f>+'[2]Cotizantes 2022'!G87</f>
        <v>16755</v>
      </c>
      <c r="E30" s="27">
        <v>16667</v>
      </c>
      <c r="F30" s="28">
        <f t="shared" si="3"/>
        <v>8.2184483687201583E-3</v>
      </c>
      <c r="G30" s="29">
        <f t="shared" si="5"/>
        <v>88</v>
      </c>
      <c r="H30" s="30">
        <f t="shared" si="4"/>
        <v>5.2798944021119577E-3</v>
      </c>
      <c r="I30" s="22"/>
      <c r="J30" s="31"/>
      <c r="K30" s="11"/>
    </row>
    <row r="31" spans="1:11" ht="17.25" x14ac:dyDescent="0.3">
      <c r="A31" s="128"/>
      <c r="B31" s="127"/>
      <c r="C31" s="127" t="s">
        <v>13</v>
      </c>
      <c r="D31" s="26">
        <f>+'[2]Cotizantes 2022'!G88</f>
        <v>405196</v>
      </c>
      <c r="E31" s="27">
        <v>391730</v>
      </c>
      <c r="F31" s="28">
        <f t="shared" si="3"/>
        <v>0.19875156103920821</v>
      </c>
      <c r="G31" s="29">
        <f t="shared" si="5"/>
        <v>13466</v>
      </c>
      <c r="H31" s="30">
        <f t="shared" si="4"/>
        <v>3.4375717969009269E-2</v>
      </c>
      <c r="I31" s="22"/>
      <c r="J31" s="31"/>
      <c r="K31" s="11"/>
    </row>
    <row r="32" spans="1:11" ht="17.25" x14ac:dyDescent="0.3">
      <c r="A32" s="127"/>
      <c r="B32" s="127"/>
      <c r="C32" s="126" t="s">
        <v>14</v>
      </c>
      <c r="D32" s="18">
        <f>D35+D33+D34</f>
        <v>109956</v>
      </c>
      <c r="E32" s="24">
        <v>96874</v>
      </c>
      <c r="F32" s="25">
        <f t="shared" si="3"/>
        <v>5.3934211210444269E-2</v>
      </c>
      <c r="G32" s="24">
        <f t="shared" si="5"/>
        <v>13082</v>
      </c>
      <c r="H32" s="21">
        <f t="shared" si="4"/>
        <v>0.13504139397567974</v>
      </c>
      <c r="I32" s="22"/>
      <c r="J32" s="23"/>
      <c r="K32" s="11"/>
    </row>
    <row r="33" spans="1:11" ht="18.75" x14ac:dyDescent="0.3">
      <c r="A33" s="127"/>
      <c r="B33" s="127"/>
      <c r="C33" s="127" t="s">
        <v>20</v>
      </c>
      <c r="D33" s="26">
        <f>+'[2]Cotizantes 2022'!G90</f>
        <v>338</v>
      </c>
      <c r="E33" s="27">
        <v>54</v>
      </c>
      <c r="F33" s="28">
        <f t="shared" si="3"/>
        <v>1.65791438294683E-4</v>
      </c>
      <c r="G33" s="29">
        <f t="shared" si="5"/>
        <v>284</v>
      </c>
      <c r="H33" s="30" t="s">
        <v>21</v>
      </c>
      <c r="I33" s="22"/>
      <c r="J33" s="31"/>
      <c r="K33" s="11"/>
    </row>
    <row r="34" spans="1:11" ht="17.25" x14ac:dyDescent="0.3">
      <c r="A34" s="127"/>
      <c r="B34" s="127"/>
      <c r="C34" s="127" t="s">
        <v>16</v>
      </c>
      <c r="D34" s="26">
        <f>+'[2]Cotizantes 2022'!G91</f>
        <v>1515</v>
      </c>
      <c r="E34" s="27">
        <v>205</v>
      </c>
      <c r="F34" s="28">
        <f t="shared" si="3"/>
        <v>7.4311842904273588E-4</v>
      </c>
      <c r="G34" s="29">
        <f t="shared" si="5"/>
        <v>1310</v>
      </c>
      <c r="H34" s="30" t="s">
        <v>21</v>
      </c>
      <c r="I34" s="22"/>
      <c r="J34" s="31"/>
      <c r="K34" s="11"/>
    </row>
    <row r="35" spans="1:11" ht="17.25" x14ac:dyDescent="0.3">
      <c r="A35" s="127"/>
      <c r="B35" s="127"/>
      <c r="C35" s="127" t="s">
        <v>17</v>
      </c>
      <c r="D35" s="26">
        <f>+'[2]Cotizantes 2022'!G92</f>
        <v>108103</v>
      </c>
      <c r="E35" s="27">
        <v>96615</v>
      </c>
      <c r="F35" s="28">
        <f t="shared" si="3"/>
        <v>5.3025301343106852E-2</v>
      </c>
      <c r="G35" s="29">
        <f t="shared" si="5"/>
        <v>11488</v>
      </c>
      <c r="H35" s="30">
        <f t="shared" si="4"/>
        <v>0.11890493194638514</v>
      </c>
      <c r="I35" s="22"/>
      <c r="J35" s="31"/>
      <c r="K35" s="11"/>
    </row>
    <row r="36" spans="1:11" ht="17.25" x14ac:dyDescent="0.3">
      <c r="A36" s="127"/>
      <c r="B36" s="127"/>
      <c r="C36" s="126" t="s">
        <v>18</v>
      </c>
      <c r="D36" s="41">
        <f>+'[2]Cotizantes 2022'!G94</f>
        <v>28625</v>
      </c>
      <c r="E36" s="42">
        <v>28197</v>
      </c>
      <c r="F36" s="25">
        <f t="shared" si="3"/>
        <v>1.4040768997589648E-2</v>
      </c>
      <c r="G36" s="24">
        <f t="shared" si="5"/>
        <v>428</v>
      </c>
      <c r="H36" s="21">
        <f t="shared" si="4"/>
        <v>1.5178919743235096E-2</v>
      </c>
      <c r="I36" s="22"/>
      <c r="J36" s="23"/>
      <c r="K36" s="11"/>
    </row>
    <row r="37" spans="1:11" ht="19.5" thickBot="1" x14ac:dyDescent="0.35">
      <c r="A37" s="128"/>
      <c r="B37" s="126"/>
      <c r="C37" s="126" t="s">
        <v>22</v>
      </c>
      <c r="D37" s="41">
        <f>+'[2]Cotizantes 2022'!G95</f>
        <v>15716</v>
      </c>
      <c r="E37" s="42">
        <v>10949</v>
      </c>
      <c r="F37" s="34">
        <f t="shared" si="3"/>
        <v>7.7088113734888695E-3</v>
      </c>
      <c r="G37" s="33">
        <f t="shared" si="5"/>
        <v>4767</v>
      </c>
      <c r="H37" s="35">
        <f t="shared" si="4"/>
        <v>0.4353822266873687</v>
      </c>
      <c r="I37" s="22"/>
      <c r="J37" s="23"/>
      <c r="K37" s="11"/>
    </row>
    <row r="38" spans="1:11" ht="18.75" thickTop="1" thickBot="1" x14ac:dyDescent="0.35">
      <c r="A38" s="130"/>
      <c r="B38" s="130"/>
      <c r="C38" s="130"/>
      <c r="D38" s="43"/>
      <c r="E38" s="44"/>
      <c r="F38" s="38"/>
      <c r="G38" s="39"/>
      <c r="H38" s="40"/>
      <c r="I38" s="22"/>
      <c r="J38" s="31"/>
      <c r="K38" s="11"/>
    </row>
    <row r="39" spans="1:11" ht="19.5" thickTop="1" x14ac:dyDescent="0.3">
      <c r="A39" s="143" t="s">
        <v>23</v>
      </c>
      <c r="B39" s="143"/>
      <c r="C39" s="143"/>
      <c r="D39" s="45">
        <f>D23/D8</f>
        <v>0.44009923197113882</v>
      </c>
      <c r="E39" s="46">
        <v>0.42971637012965769</v>
      </c>
      <c r="F39" s="47" t="s">
        <v>21</v>
      </c>
      <c r="G39" s="48">
        <f>D39-E39</f>
        <v>1.0382861841481128E-2</v>
      </c>
      <c r="H39" s="21">
        <f>G39/E39</f>
        <v>2.4162127773601744E-2</v>
      </c>
      <c r="I39" s="49"/>
      <c r="J39" s="50"/>
      <c r="K39" s="11"/>
    </row>
    <row r="40" spans="1:11" ht="19.5" customHeight="1" thickBot="1" x14ac:dyDescent="0.35">
      <c r="A40" s="144" t="s">
        <v>24</v>
      </c>
      <c r="B40" s="144"/>
      <c r="C40" s="144"/>
      <c r="D40" s="51">
        <f>D23/'[2]Mercado Potencial 2022'!H9</f>
        <v>0.78968784402682901</v>
      </c>
      <c r="E40" s="52">
        <v>0.83972128374807609</v>
      </c>
      <c r="F40" s="53" t="s">
        <v>21</v>
      </c>
      <c r="G40" s="54">
        <f>D40-E40</f>
        <v>-5.0033439721247075E-2</v>
      </c>
      <c r="H40" s="55">
        <f>G40/E40</f>
        <v>-5.9583388785769485E-2</v>
      </c>
      <c r="I40" s="49"/>
      <c r="J40" s="56"/>
      <c r="K40" s="11"/>
    </row>
    <row r="41" spans="1:11" ht="18.75" thickTop="1" thickBot="1" x14ac:dyDescent="0.35">
      <c r="A41" s="132"/>
      <c r="B41" s="132"/>
      <c r="C41" s="132"/>
      <c r="D41" s="57"/>
      <c r="E41" s="58"/>
      <c r="F41" s="59"/>
      <c r="G41" s="39"/>
      <c r="H41" s="60"/>
      <c r="I41" s="22"/>
      <c r="J41" s="61"/>
      <c r="K41" s="11"/>
    </row>
    <row r="42" spans="1:11" ht="19.5" thickTop="1" x14ac:dyDescent="0.3">
      <c r="A42" s="133"/>
      <c r="B42" s="124"/>
      <c r="C42" s="125" t="s">
        <v>25</v>
      </c>
      <c r="D42" s="62">
        <f>D43+D51+D55+D56+D57+D58+D59+D60+D63+D64+D61+D62</f>
        <v>6519000644.25</v>
      </c>
      <c r="E42" s="63">
        <v>5962835962.7900019</v>
      </c>
      <c r="F42" s="25">
        <f t="shared" ref="F42:F64" si="6">D42/D$42</f>
        <v>1</v>
      </c>
      <c r="G42" s="24">
        <f>D42-E42</f>
        <v>556164681.45999813</v>
      </c>
      <c r="H42" s="21">
        <f t="shared" ref="H42:H64" si="7">G42/E42</f>
        <v>9.3271839931643785E-2</v>
      </c>
      <c r="I42" s="22"/>
      <c r="J42" s="23"/>
      <c r="K42" s="11"/>
    </row>
    <row r="43" spans="1:11" ht="17.25" x14ac:dyDescent="0.3">
      <c r="A43" s="141" t="s">
        <v>26</v>
      </c>
      <c r="B43" s="141"/>
      <c r="C43" s="141"/>
      <c r="D43" s="62">
        <f>SUM(D44:D50)</f>
        <v>4577168933.2299995</v>
      </c>
      <c r="E43" s="63">
        <v>4229877343.0799999</v>
      </c>
      <c r="F43" s="25">
        <f t="shared" si="6"/>
        <v>0.70212739390771994</v>
      </c>
      <c r="G43" s="24">
        <f>D43-E43</f>
        <v>347291590.14999962</v>
      </c>
      <c r="H43" s="21">
        <f t="shared" si="7"/>
        <v>8.210441154237301E-2</v>
      </c>
      <c r="I43" s="22"/>
      <c r="J43" s="23"/>
      <c r="K43" s="11"/>
    </row>
    <row r="44" spans="1:11" ht="17.25" x14ac:dyDescent="0.3">
      <c r="A44" s="126"/>
      <c r="B44" s="126"/>
      <c r="C44" s="127" t="s">
        <v>7</v>
      </c>
      <c r="D44" s="64">
        <f>+'[2]Individualizacion 2022'!B223+'[2]Individualizacion 2022'!C223</f>
        <v>62402171.519999996</v>
      </c>
      <c r="E44" s="65">
        <v>57740134.140000001</v>
      </c>
      <c r="F44" s="28">
        <f t="shared" si="6"/>
        <v>9.5723524088068661E-3</v>
      </c>
      <c r="G44" s="29">
        <f>D44-E44</f>
        <v>4662037.3799999952</v>
      </c>
      <c r="H44" s="30">
        <f t="shared" si="7"/>
        <v>8.0741713704650483E-2</v>
      </c>
      <c r="I44" s="22"/>
      <c r="J44" s="31"/>
      <c r="K44" s="11"/>
    </row>
    <row r="45" spans="1:11" ht="17.25" x14ac:dyDescent="0.3">
      <c r="A45" s="140" t="s">
        <v>8</v>
      </c>
      <c r="B45" s="140"/>
      <c r="C45" s="140"/>
      <c r="D45" s="64">
        <f>+'[2]Individualizacion 2022'!B224+'[2]Individualizacion 2022'!C224</f>
        <v>1132262112.6699998</v>
      </c>
      <c r="E45" s="65">
        <v>1066832250.61</v>
      </c>
      <c r="F45" s="28">
        <f>D45/D$42</f>
        <v>0.17368645509625727</v>
      </c>
      <c r="G45" s="29">
        <f>D45-E45</f>
        <v>65429862.059999824</v>
      </c>
      <c r="H45" s="30">
        <f t="shared" si="7"/>
        <v>6.1330974970608479E-2</v>
      </c>
      <c r="I45" s="22"/>
      <c r="J45" s="31"/>
      <c r="K45" s="11"/>
    </row>
    <row r="46" spans="1:11" ht="17.25" x14ac:dyDescent="0.3">
      <c r="A46" s="126"/>
      <c r="B46" s="126"/>
      <c r="C46" s="127" t="s">
        <v>9</v>
      </c>
      <c r="D46" s="64">
        <f>+'[2]Individualizacion 2022'!B225+'[2]Individualizacion 2022'!C225</f>
        <v>28941622.919999998</v>
      </c>
      <c r="E46" s="65">
        <v>26167062.07</v>
      </c>
      <c r="F46" s="28">
        <f t="shared" si="6"/>
        <v>4.4395796993098296E-3</v>
      </c>
      <c r="G46" s="29">
        <f t="shared" ref="G46:G64" si="8">D46-E46</f>
        <v>2774560.8499999978</v>
      </c>
      <c r="H46" s="30">
        <f t="shared" si="7"/>
        <v>0.10603257035802177</v>
      </c>
      <c r="I46" s="22"/>
      <c r="J46" s="31"/>
      <c r="K46" s="11"/>
    </row>
    <row r="47" spans="1:11" ht="17.25" x14ac:dyDescent="0.3">
      <c r="A47" s="140" t="s">
        <v>10</v>
      </c>
      <c r="B47" s="140"/>
      <c r="C47" s="140"/>
      <c r="D47" s="64">
        <f>+'[2]Individualizacion 2022'!B226+'[2]Individualizacion 2022'!C226</f>
        <v>1589329498.3</v>
      </c>
      <c r="E47" s="65">
        <v>1474020847.1399999</v>
      </c>
      <c r="F47" s="28">
        <f t="shared" si="6"/>
        <v>0.24379956147141163</v>
      </c>
      <c r="G47" s="29">
        <f t="shared" si="8"/>
        <v>115308651.16000009</v>
      </c>
      <c r="H47" s="30">
        <f t="shared" si="7"/>
        <v>7.8227286529719123E-2</v>
      </c>
      <c r="I47" s="22"/>
      <c r="J47" s="31"/>
      <c r="K47" s="11"/>
    </row>
    <row r="48" spans="1:11" ht="17.25" x14ac:dyDescent="0.3">
      <c r="A48" s="140" t="s">
        <v>11</v>
      </c>
      <c r="B48" s="140"/>
      <c r="C48" s="140"/>
      <c r="D48" s="64">
        <f>+'[2]Individualizacion 2022'!B227+'[2]Individualizacion 2022'!C227</f>
        <v>746597554.12</v>
      </c>
      <c r="E48" s="65">
        <v>651766034.79999995</v>
      </c>
      <c r="F48" s="28">
        <f t="shared" si="6"/>
        <v>0.11452638139843209</v>
      </c>
      <c r="G48" s="29">
        <f t="shared" si="8"/>
        <v>94831519.320000052</v>
      </c>
      <c r="H48" s="30">
        <f t="shared" si="7"/>
        <v>0.14549932683911632</v>
      </c>
      <c r="I48" s="22"/>
      <c r="J48" s="31"/>
      <c r="K48" s="11"/>
    </row>
    <row r="49" spans="1:14" ht="17.25" x14ac:dyDescent="0.3">
      <c r="A49" s="140" t="s">
        <v>12</v>
      </c>
      <c r="B49" s="140"/>
      <c r="C49" s="140"/>
      <c r="D49" s="64">
        <f>+'[2]Individualizacion 2022'!B228+'[2]Individualizacion 2022'!C228</f>
        <v>35759176.740000002</v>
      </c>
      <c r="E49" s="65">
        <v>37822030.370000005</v>
      </c>
      <c r="F49" s="28">
        <f t="shared" si="6"/>
        <v>5.4853770833020116E-3</v>
      </c>
      <c r="G49" s="29">
        <f t="shared" si="8"/>
        <v>-2062853.6300000027</v>
      </c>
      <c r="H49" s="30">
        <f t="shared" si="7"/>
        <v>-5.454106005996532E-2</v>
      </c>
      <c r="I49" s="22"/>
      <c r="J49" s="31"/>
      <c r="K49" s="11"/>
    </row>
    <row r="50" spans="1:14" ht="17.25" x14ac:dyDescent="0.3">
      <c r="A50" s="140" t="s">
        <v>13</v>
      </c>
      <c r="B50" s="140"/>
      <c r="C50" s="140"/>
      <c r="D50" s="64">
        <f>+'[2]Individualizacion 2022'!B229+'[2]Individualizacion 2022'!C229</f>
        <v>981876796.96000004</v>
      </c>
      <c r="E50" s="65">
        <v>915528983.94999993</v>
      </c>
      <c r="F50" s="28">
        <f t="shared" si="6"/>
        <v>0.15061768675020024</v>
      </c>
      <c r="G50" s="29">
        <f t="shared" si="8"/>
        <v>66347813.01000011</v>
      </c>
      <c r="H50" s="30">
        <f t="shared" si="7"/>
        <v>7.2469374725577865E-2</v>
      </c>
      <c r="I50" s="22"/>
      <c r="J50" s="31"/>
      <c r="K50" s="11"/>
    </row>
    <row r="51" spans="1:14" ht="17.25" x14ac:dyDescent="0.3">
      <c r="A51" s="141" t="s">
        <v>14</v>
      </c>
      <c r="B51" s="141"/>
      <c r="C51" s="141"/>
      <c r="D51" s="62">
        <f>D69+D76</f>
        <v>796574570.69000006</v>
      </c>
      <c r="E51" s="63">
        <v>671923819.42000008</v>
      </c>
      <c r="F51" s="25">
        <f t="shared" si="6"/>
        <v>0.12219274305373912</v>
      </c>
      <c r="G51" s="24">
        <f t="shared" si="8"/>
        <v>124650751.26999998</v>
      </c>
      <c r="H51" s="21">
        <f t="shared" si="7"/>
        <v>0.18551321990281225</v>
      </c>
      <c r="I51" s="22"/>
      <c r="J51" s="23"/>
      <c r="K51" s="11"/>
    </row>
    <row r="52" spans="1:14" ht="18.75" x14ac:dyDescent="0.3">
      <c r="A52" s="127"/>
      <c r="B52" s="127"/>
      <c r="C52" s="127" t="s">
        <v>20</v>
      </c>
      <c r="D52" s="64">
        <f>+'[2]Individualizacion 2022'!B231+'[2]Individualizacion 2022'!C231</f>
        <v>12106705.399999999</v>
      </c>
      <c r="E52" s="65">
        <v>216013.3</v>
      </c>
      <c r="F52" s="28">
        <f t="shared" si="6"/>
        <v>1.8571413105593971E-3</v>
      </c>
      <c r="G52" s="29">
        <f t="shared" si="8"/>
        <v>11890692.099999998</v>
      </c>
      <c r="H52" s="30" t="s">
        <v>21</v>
      </c>
      <c r="I52" s="22"/>
      <c r="J52" s="31"/>
      <c r="K52" s="11"/>
    </row>
    <row r="53" spans="1:14" ht="17.25" x14ac:dyDescent="0.3">
      <c r="A53" s="127"/>
      <c r="B53" s="127"/>
      <c r="C53" s="127" t="s">
        <v>16</v>
      </c>
      <c r="D53" s="64">
        <f>+'[2]Individualizacion 2022'!B232+'[2]Individualizacion 2022'!C232</f>
        <v>49263485.609999999</v>
      </c>
      <c r="E53" s="65">
        <v>1002422.24</v>
      </c>
      <c r="F53" s="28">
        <f t="shared" si="6"/>
        <v>7.5569076148891343E-3</v>
      </c>
      <c r="G53" s="29">
        <f t="shared" si="8"/>
        <v>48261063.369999997</v>
      </c>
      <c r="H53" s="30" t="s">
        <v>21</v>
      </c>
      <c r="I53" s="22"/>
      <c r="J53" s="31"/>
      <c r="K53" s="11"/>
    </row>
    <row r="54" spans="1:14" ht="17.25" x14ac:dyDescent="0.3">
      <c r="A54" s="127"/>
      <c r="B54" s="127"/>
      <c r="C54" s="127" t="s">
        <v>17</v>
      </c>
      <c r="D54" s="64">
        <f>+'[2]Individualizacion 2022'!B233+'[2]Individualizacion 2022'!C233</f>
        <v>735204379.68000007</v>
      </c>
      <c r="E54" s="65">
        <v>670705383.88</v>
      </c>
      <c r="F54" s="28">
        <f t="shared" si="6"/>
        <v>0.1127786941282906</v>
      </c>
      <c r="G54" s="29">
        <f t="shared" si="8"/>
        <v>64498995.800000072</v>
      </c>
      <c r="H54" s="30">
        <f>G54/E54</f>
        <v>9.6165913305893455E-2</v>
      </c>
      <c r="I54" s="22"/>
      <c r="J54" s="31"/>
      <c r="K54" s="11"/>
    </row>
    <row r="55" spans="1:14" ht="17.25" x14ac:dyDescent="0.3">
      <c r="A55" s="127"/>
      <c r="B55" s="127"/>
      <c r="C55" s="126" t="s">
        <v>18</v>
      </c>
      <c r="D55" s="62">
        <f>D73+D80</f>
        <v>108613758.34</v>
      </c>
      <c r="E55" s="63">
        <v>105144049.72</v>
      </c>
      <c r="F55" s="25">
        <f t="shared" si="6"/>
        <v>1.666110563063088E-2</v>
      </c>
      <c r="G55" s="24">
        <f t="shared" si="8"/>
        <v>3469708.6200000048</v>
      </c>
      <c r="H55" s="21">
        <f t="shared" si="7"/>
        <v>3.2999571818280587E-2</v>
      </c>
      <c r="I55" s="22"/>
      <c r="J55" s="23"/>
      <c r="K55" s="11"/>
      <c r="N55" s="66"/>
    </row>
    <row r="56" spans="1:14" ht="17.25" x14ac:dyDescent="0.3">
      <c r="A56" s="141" t="s">
        <v>27</v>
      </c>
      <c r="B56" s="141"/>
      <c r="C56" s="141"/>
      <c r="D56" s="62">
        <f>+'[2]Individualizacion 2022'!H240</f>
        <v>249749844.44</v>
      </c>
      <c r="E56" s="63">
        <v>229480721.75999999</v>
      </c>
      <c r="F56" s="25">
        <f t="shared" si="6"/>
        <v>3.8311063009372245E-2</v>
      </c>
      <c r="G56" s="24">
        <f t="shared" si="8"/>
        <v>20269122.680000007</v>
      </c>
      <c r="H56" s="21">
        <f t="shared" si="7"/>
        <v>8.8326036821508067E-2</v>
      </c>
      <c r="I56" s="22"/>
      <c r="J56" s="23"/>
      <c r="K56" s="11"/>
      <c r="N56" s="67"/>
    </row>
    <row r="57" spans="1:14" ht="17.25" x14ac:dyDescent="0.3">
      <c r="A57" s="141" t="s">
        <v>28</v>
      </c>
      <c r="B57" s="141"/>
      <c r="C57" s="141"/>
      <c r="D57" s="62">
        <f>+'[2]Individualizacion 2022'!D242</f>
        <v>583177220.44000006</v>
      </c>
      <c r="E57" s="63">
        <v>522893552.38000005</v>
      </c>
      <c r="F57" s="25">
        <f t="shared" si="6"/>
        <v>8.9458070686706248E-2</v>
      </c>
      <c r="G57" s="24">
        <f t="shared" si="8"/>
        <v>60283668.060000002</v>
      </c>
      <c r="H57" s="21">
        <f t="shared" si="7"/>
        <v>0.1152886046990121</v>
      </c>
      <c r="I57" s="22"/>
      <c r="J57" s="23"/>
      <c r="K57" s="11"/>
    </row>
    <row r="58" spans="1:14" ht="18.75" x14ac:dyDescent="0.3">
      <c r="A58" s="141" t="s">
        <v>29</v>
      </c>
      <c r="B58" s="141"/>
      <c r="C58" s="141"/>
      <c r="D58" s="62">
        <f>+'[2]Individualizacion 2022'!E242</f>
        <v>32429553.800000001</v>
      </c>
      <c r="E58" s="63">
        <v>31272726.300000001</v>
      </c>
      <c r="F58" s="25">
        <f t="shared" si="6"/>
        <v>4.9746204318301557E-3</v>
      </c>
      <c r="G58" s="24">
        <f t="shared" si="8"/>
        <v>1156827.5</v>
      </c>
      <c r="H58" s="21">
        <f t="shared" si="7"/>
        <v>3.6991578185493854E-2</v>
      </c>
      <c r="I58" s="22"/>
      <c r="J58" s="23"/>
      <c r="K58" s="11"/>
    </row>
    <row r="59" spans="1:14" ht="17.25" x14ac:dyDescent="0.3">
      <c r="A59" s="141" t="s">
        <v>30</v>
      </c>
      <c r="B59" s="141"/>
      <c r="C59" s="141"/>
      <c r="D59" s="62">
        <f>+'[2]Individualizacion 2022'!F242</f>
        <v>480.21000000000004</v>
      </c>
      <c r="E59" s="63">
        <v>7624.87</v>
      </c>
      <c r="F59" s="25">
        <f t="shared" si="6"/>
        <v>7.3663131238307679E-8</v>
      </c>
      <c r="G59" s="24">
        <f t="shared" si="8"/>
        <v>-7144.66</v>
      </c>
      <c r="H59" s="21">
        <f t="shared" si="7"/>
        <v>-0.93702056559652824</v>
      </c>
      <c r="I59" s="22"/>
      <c r="J59" s="23"/>
      <c r="K59" s="11"/>
    </row>
    <row r="60" spans="1:14" ht="17.25" x14ac:dyDescent="0.3">
      <c r="A60" s="141" t="s">
        <v>31</v>
      </c>
      <c r="B60" s="141"/>
      <c r="C60" s="141"/>
      <c r="D60" s="62">
        <f>+'[2]Individualizacion 2022'!G242</f>
        <v>6220587.5500000007</v>
      </c>
      <c r="E60" s="63">
        <v>20873242.93</v>
      </c>
      <c r="F60" s="25">
        <f t="shared" si="6"/>
        <v>9.5422410419406683E-4</v>
      </c>
      <c r="G60" s="24">
        <f t="shared" si="8"/>
        <v>-14652655.379999999</v>
      </c>
      <c r="H60" s="21">
        <f t="shared" si="7"/>
        <v>-0.70198269761621557</v>
      </c>
      <c r="I60" s="22"/>
      <c r="J60" s="23"/>
      <c r="K60" s="11"/>
    </row>
    <row r="61" spans="1:14" ht="18.75" x14ac:dyDescent="0.3">
      <c r="A61" s="141" t="s">
        <v>32</v>
      </c>
      <c r="B61" s="141"/>
      <c r="C61" s="141"/>
      <c r="D61" s="62">
        <f>+'[2]Individualizacion 2022'!H237</f>
        <v>27976133.52</v>
      </c>
      <c r="E61" s="63">
        <v>25555156.600000001</v>
      </c>
      <c r="F61" s="25">
        <f t="shared" si="6"/>
        <v>4.2914758023035304E-3</v>
      </c>
      <c r="G61" s="24">
        <f t="shared" si="8"/>
        <v>2420976.9199999981</v>
      </c>
      <c r="H61" s="21">
        <f t="shared" si="7"/>
        <v>9.4735358420773602E-2</v>
      </c>
      <c r="I61" s="22"/>
      <c r="J61" s="23"/>
      <c r="K61" s="11"/>
    </row>
    <row r="62" spans="1:14" ht="18.75" x14ac:dyDescent="0.3">
      <c r="A62" s="126"/>
      <c r="B62" s="126"/>
      <c r="C62" s="126" t="s">
        <v>33</v>
      </c>
      <c r="D62" s="62">
        <f>+'[2]Individualizacion 2022'!H238</f>
        <v>55950771.409999996</v>
      </c>
      <c r="E62" s="63">
        <v>51109052.299999997</v>
      </c>
      <c r="F62" s="25">
        <f t="shared" si="6"/>
        <v>8.582722178337358E-3</v>
      </c>
      <c r="G62" s="24">
        <f t="shared" si="8"/>
        <v>4841719.1099999994</v>
      </c>
      <c r="H62" s="21">
        <f t="shared" si="7"/>
        <v>9.4733102887137655E-2</v>
      </c>
      <c r="I62" s="22"/>
      <c r="J62" s="23"/>
      <c r="K62" s="11"/>
    </row>
    <row r="63" spans="1:14" ht="17.25" x14ac:dyDescent="0.3">
      <c r="A63" s="141" t="s">
        <v>34</v>
      </c>
      <c r="B63" s="141"/>
      <c r="C63" s="141"/>
      <c r="D63" s="62">
        <f>+'[2]Individualizacion 2022'!H239</f>
        <v>43706805.219999999</v>
      </c>
      <c r="E63" s="63">
        <v>40159516.020000003</v>
      </c>
      <c r="F63" s="25">
        <f t="shared" si="6"/>
        <v>6.7045253720830695E-3</v>
      </c>
      <c r="G63" s="24">
        <f t="shared" si="8"/>
        <v>3547289.1999999955</v>
      </c>
      <c r="H63" s="21">
        <f t="shared" si="7"/>
        <v>8.8329978833245795E-2</v>
      </c>
      <c r="I63" s="22"/>
      <c r="J63" s="23"/>
      <c r="K63" s="11"/>
    </row>
    <row r="64" spans="1:14" ht="18" thickBot="1" x14ac:dyDescent="0.35">
      <c r="A64" s="141" t="s">
        <v>35</v>
      </c>
      <c r="B64" s="141"/>
      <c r="C64" s="141"/>
      <c r="D64" s="68">
        <f>+'[2]Individualizacion 2022'!H241</f>
        <v>37431985.399999999</v>
      </c>
      <c r="E64" s="63">
        <v>34539157.409999996</v>
      </c>
      <c r="F64" s="34">
        <f t="shared" si="6"/>
        <v>5.7419821599521388E-3</v>
      </c>
      <c r="G64" s="33">
        <f t="shared" si="8"/>
        <v>2892827.9900000021</v>
      </c>
      <c r="H64" s="21">
        <f t="shared" si="7"/>
        <v>8.3755024931860447E-2</v>
      </c>
      <c r="I64" s="22"/>
      <c r="J64" s="23"/>
      <c r="K64" s="11"/>
    </row>
    <row r="65" spans="1:11" ht="18.75" thickTop="1" thickBot="1" x14ac:dyDescent="0.35">
      <c r="A65" s="132"/>
      <c r="B65" s="132"/>
      <c r="C65" s="132"/>
      <c r="D65" s="57" t="s">
        <v>36</v>
      </c>
      <c r="E65" s="58" t="s">
        <v>36</v>
      </c>
      <c r="F65" s="69"/>
      <c r="G65" s="70"/>
      <c r="H65" s="60"/>
      <c r="I65" s="22"/>
      <c r="J65" s="61"/>
      <c r="K65" s="11"/>
    </row>
    <row r="66" spans="1:11" ht="18" thickTop="1" x14ac:dyDescent="0.3">
      <c r="A66" s="133"/>
      <c r="B66" s="124"/>
      <c r="C66" s="125" t="s">
        <v>37</v>
      </c>
      <c r="D66" s="62">
        <f>D67+D74</f>
        <v>5482357262.2599993</v>
      </c>
      <c r="E66" s="63">
        <v>5006945212.2199993</v>
      </c>
      <c r="F66" s="25">
        <f t="shared" ref="F66:F79" si="9">D66/D$66</f>
        <v>1</v>
      </c>
      <c r="G66" s="24">
        <f t="shared" ref="G66:G80" si="10">D66-E66</f>
        <v>475412050.03999996</v>
      </c>
      <c r="H66" s="21">
        <f>G66/E66</f>
        <v>9.4950519706048439E-2</v>
      </c>
      <c r="I66" s="22"/>
      <c r="J66" s="23"/>
      <c r="K66" s="11"/>
    </row>
    <row r="67" spans="1:11" ht="17.25" x14ac:dyDescent="0.3">
      <c r="A67" s="142" t="s">
        <v>38</v>
      </c>
      <c r="B67" s="142"/>
      <c r="C67" s="142"/>
      <c r="D67" s="62">
        <f>D68+D69+D73</f>
        <v>5208751849.0299997</v>
      </c>
      <c r="E67" s="63">
        <v>4796708654.2699995</v>
      </c>
      <c r="F67" s="25">
        <f t="shared" si="9"/>
        <v>0.95009347254447063</v>
      </c>
      <c r="G67" s="24">
        <f t="shared" si="10"/>
        <v>412043194.76000023</v>
      </c>
      <c r="H67" s="21">
        <f>G67/E67</f>
        <v>8.5901234462760628E-2</v>
      </c>
      <c r="I67" s="22"/>
      <c r="J67" s="23"/>
      <c r="K67" s="11"/>
    </row>
    <row r="68" spans="1:11" ht="17.25" x14ac:dyDescent="0.3">
      <c r="A68" s="141" t="s">
        <v>39</v>
      </c>
      <c r="B68" s="141"/>
      <c r="C68" s="141"/>
      <c r="D68" s="62">
        <f>+'[2]Individualizacion 2022'!B230</f>
        <v>4557680151.4499998</v>
      </c>
      <c r="E68" s="63">
        <v>4224070645.9099994</v>
      </c>
      <c r="F68" s="25">
        <f t="shared" si="9"/>
        <v>0.83133585306901026</v>
      </c>
      <c r="G68" s="24">
        <f t="shared" si="10"/>
        <v>333609505.54000044</v>
      </c>
      <c r="H68" s="21">
        <f>G68/E68</f>
        <v>7.8978202190586308E-2</v>
      </c>
      <c r="I68" s="22"/>
      <c r="J68" s="23"/>
      <c r="K68" s="11"/>
    </row>
    <row r="69" spans="1:11" ht="17.25" x14ac:dyDescent="0.3">
      <c r="A69" s="142" t="s">
        <v>14</v>
      </c>
      <c r="B69" s="142"/>
      <c r="C69" s="142"/>
      <c r="D69" s="62">
        <f>+'[2]Individualizacion 2022'!B234</f>
        <v>543000178.08000004</v>
      </c>
      <c r="E69" s="63">
        <v>467502320.24000001</v>
      </c>
      <c r="F69" s="25">
        <f t="shared" si="9"/>
        <v>9.9045018794736178E-2</v>
      </c>
      <c r="G69" s="24">
        <f t="shared" si="10"/>
        <v>75497857.840000033</v>
      </c>
      <c r="H69" s="21">
        <f>G69/E69</f>
        <v>0.16149194254531607</v>
      </c>
      <c r="I69" s="22"/>
      <c r="J69" s="23"/>
      <c r="K69" s="11"/>
    </row>
    <row r="70" spans="1:11" ht="17.25" x14ac:dyDescent="0.3">
      <c r="A70" s="127"/>
      <c r="B70" s="127"/>
      <c r="C70" s="127" t="s">
        <v>15</v>
      </c>
      <c r="D70" s="64">
        <f>+'[2]Individualizacion 2022'!B231</f>
        <v>4926142.5599999996</v>
      </c>
      <c r="E70" s="65">
        <v>216013.3</v>
      </c>
      <c r="F70" s="28">
        <f t="shared" si="9"/>
        <v>8.985446085228837E-4</v>
      </c>
      <c r="G70" s="29">
        <f t="shared" si="10"/>
        <v>4710129.26</v>
      </c>
      <c r="H70" s="30" t="s">
        <v>21</v>
      </c>
      <c r="I70" s="22"/>
      <c r="J70" s="31"/>
      <c r="K70" s="11"/>
    </row>
    <row r="71" spans="1:11" ht="17.25" x14ac:dyDescent="0.3">
      <c r="A71" s="127"/>
      <c r="B71" s="127"/>
      <c r="C71" s="127" t="s">
        <v>16</v>
      </c>
      <c r="D71" s="64">
        <f>+'[2]Individualizacion 2022'!B232</f>
        <v>26626621.789999999</v>
      </c>
      <c r="E71" s="65">
        <v>715649.84</v>
      </c>
      <c r="F71" s="28">
        <f t="shared" si="9"/>
        <v>4.8567834083515513E-3</v>
      </c>
      <c r="G71" s="29">
        <f>D71-E71</f>
        <v>25910971.949999999</v>
      </c>
      <c r="H71" s="30" t="s">
        <v>21</v>
      </c>
      <c r="I71" s="22"/>
      <c r="J71" s="31"/>
      <c r="K71" s="11"/>
    </row>
    <row r="72" spans="1:11" ht="17.25" x14ac:dyDescent="0.3">
      <c r="A72" s="140" t="s">
        <v>17</v>
      </c>
      <c r="B72" s="140"/>
      <c r="C72" s="140"/>
      <c r="D72" s="64">
        <f>+'[2]Individualizacion 2022'!B233</f>
        <v>511447413.73000002</v>
      </c>
      <c r="E72" s="65">
        <v>466570657.10000002</v>
      </c>
      <c r="F72" s="28">
        <f t="shared" si="9"/>
        <v>9.3289690777861742E-2</v>
      </c>
      <c r="G72" s="29">
        <f>D72-E72</f>
        <v>44876756.629999995</v>
      </c>
      <c r="H72" s="30">
        <f t="shared" ref="H70:H79" si="11">G72/E72</f>
        <v>9.6184266942405602E-2</v>
      </c>
      <c r="I72" s="22"/>
      <c r="J72" s="31"/>
      <c r="K72" s="11"/>
    </row>
    <row r="73" spans="1:11" ht="17.25" x14ac:dyDescent="0.3">
      <c r="A73" s="127"/>
      <c r="B73" s="127"/>
      <c r="C73" s="134" t="s">
        <v>18</v>
      </c>
      <c r="D73" s="62">
        <f>+'[2]Individualizacion 2022'!B235</f>
        <v>108071519.5</v>
      </c>
      <c r="E73" s="63">
        <v>105135688.12</v>
      </c>
      <c r="F73" s="25">
        <f t="shared" si="9"/>
        <v>1.9712600680724252E-2</v>
      </c>
      <c r="G73" s="24">
        <f t="shared" si="10"/>
        <v>2935831.3799999952</v>
      </c>
      <c r="H73" s="21">
        <f t="shared" si="11"/>
        <v>2.7924213295195153E-2</v>
      </c>
      <c r="I73" s="22"/>
      <c r="J73" s="23"/>
      <c r="K73" s="11"/>
    </row>
    <row r="74" spans="1:11" ht="17.25" x14ac:dyDescent="0.3">
      <c r="A74" s="142" t="s">
        <v>40</v>
      </c>
      <c r="B74" s="142"/>
      <c r="C74" s="142"/>
      <c r="D74" s="62">
        <f>D75+D76+D80</f>
        <v>273605413.22999996</v>
      </c>
      <c r="E74" s="63">
        <v>210236557.94999999</v>
      </c>
      <c r="F74" s="25">
        <f t="shared" si="9"/>
        <v>4.9906527455529454E-2</v>
      </c>
      <c r="G74" s="24">
        <f t="shared" si="10"/>
        <v>63368855.279999971</v>
      </c>
      <c r="H74" s="21">
        <f t="shared" si="11"/>
        <v>0.30141691767552065</v>
      </c>
      <c r="I74" s="22"/>
      <c r="J74" s="23"/>
      <c r="K74" s="11"/>
    </row>
    <row r="75" spans="1:11" ht="17.25" x14ac:dyDescent="0.3">
      <c r="A75" s="141" t="s">
        <v>39</v>
      </c>
      <c r="B75" s="141"/>
      <c r="C75" s="141"/>
      <c r="D75" s="62">
        <f>+'[2]Individualizacion 2022'!C230</f>
        <v>19488781.779999997</v>
      </c>
      <c r="E75" s="63">
        <v>5806697.1699999999</v>
      </c>
      <c r="F75" s="25">
        <f t="shared" si="9"/>
        <v>3.554817909106148E-3</v>
      </c>
      <c r="G75" s="24">
        <f t="shared" si="10"/>
        <v>13682084.609999998</v>
      </c>
      <c r="H75" s="21" t="s">
        <v>21</v>
      </c>
      <c r="I75" s="22"/>
      <c r="J75" s="23"/>
      <c r="K75" s="11"/>
    </row>
    <row r="76" spans="1:11" ht="17.25" x14ac:dyDescent="0.3">
      <c r="A76" s="142" t="s">
        <v>14</v>
      </c>
      <c r="B76" s="142"/>
      <c r="C76" s="142"/>
      <c r="D76" s="62">
        <f>+'[2]Individualizacion 2022'!C234</f>
        <v>253574392.60999998</v>
      </c>
      <c r="E76" s="63">
        <v>204421499.18000001</v>
      </c>
      <c r="F76" s="25">
        <f t="shared" si="9"/>
        <v>4.6252803398198948E-2</v>
      </c>
      <c r="G76" s="24">
        <f t="shared" si="10"/>
        <v>49152893.429999977</v>
      </c>
      <c r="H76" s="21">
        <f t="shared" si="11"/>
        <v>0.24044874745155451</v>
      </c>
      <c r="I76" s="22"/>
      <c r="J76" s="23"/>
      <c r="K76" s="11"/>
    </row>
    <row r="77" spans="1:11" ht="18.75" x14ac:dyDescent="0.3">
      <c r="A77" s="127"/>
      <c r="B77" s="127"/>
      <c r="C77" s="127" t="s">
        <v>20</v>
      </c>
      <c r="D77" s="71">
        <f>+'[2]Individualizacion 2022'!C231</f>
        <v>7180562.8399999999</v>
      </c>
      <c r="E77" s="71">
        <v>0</v>
      </c>
      <c r="F77" s="28" t="s">
        <v>21</v>
      </c>
      <c r="G77" s="29" t="s">
        <v>21</v>
      </c>
      <c r="H77" s="30" t="s">
        <v>21</v>
      </c>
      <c r="I77" s="22"/>
      <c r="J77" s="31"/>
      <c r="K77" s="11"/>
    </row>
    <row r="78" spans="1:11" ht="17.25" x14ac:dyDescent="0.3">
      <c r="A78" s="127"/>
      <c r="B78" s="127"/>
      <c r="C78" s="127" t="s">
        <v>16</v>
      </c>
      <c r="D78" s="64">
        <f>+'[2]Individualizacion 2022'!C232</f>
        <v>22636863.82</v>
      </c>
      <c r="E78" s="71">
        <v>286772.40000000002</v>
      </c>
      <c r="F78" s="28">
        <f t="shared" si="9"/>
        <v>4.1290384294781213E-3</v>
      </c>
      <c r="G78" s="29">
        <f t="shared" si="10"/>
        <v>22350091.420000002</v>
      </c>
      <c r="H78" s="30" t="s">
        <v>21</v>
      </c>
      <c r="I78" s="22"/>
      <c r="J78" s="31"/>
      <c r="K78" s="11"/>
    </row>
    <row r="79" spans="1:11" ht="17.25" x14ac:dyDescent="0.3">
      <c r="A79" s="140" t="s">
        <v>17</v>
      </c>
      <c r="B79" s="140"/>
      <c r="C79" s="140"/>
      <c r="D79" s="64">
        <f>+'[2]Individualizacion 2022'!C233</f>
        <v>223756965.94999999</v>
      </c>
      <c r="E79" s="71">
        <v>204134726.78</v>
      </c>
      <c r="F79" s="28">
        <f t="shared" si="9"/>
        <v>4.0814006684737718E-2</v>
      </c>
      <c r="G79" s="29">
        <f t="shared" si="10"/>
        <v>19622239.169999987</v>
      </c>
      <c r="H79" s="30">
        <f t="shared" si="11"/>
        <v>9.6123964205008877E-2</v>
      </c>
      <c r="I79" s="22"/>
      <c r="J79" s="31"/>
      <c r="K79" s="11"/>
    </row>
    <row r="80" spans="1:11" ht="18" thickBot="1" x14ac:dyDescent="0.35">
      <c r="A80" s="127"/>
      <c r="B80" s="127"/>
      <c r="C80" s="134" t="s">
        <v>18</v>
      </c>
      <c r="D80" s="68">
        <f>+'[2]Individualizacion 2022'!C235</f>
        <v>542238.84</v>
      </c>
      <c r="E80" s="63">
        <v>8361.6</v>
      </c>
      <c r="F80" s="34">
        <f>D80/D$66</f>
        <v>9.890614822436291E-5</v>
      </c>
      <c r="G80" s="33">
        <f t="shared" si="10"/>
        <v>533877.24</v>
      </c>
      <c r="H80" s="35" t="s">
        <v>21</v>
      </c>
      <c r="I80" s="22"/>
      <c r="J80" s="23"/>
      <c r="K80" s="11"/>
    </row>
    <row r="81" spans="1:11" ht="18.75" thickTop="1" thickBot="1" x14ac:dyDescent="0.35">
      <c r="A81" s="132"/>
      <c r="B81" s="132"/>
      <c r="C81" s="132"/>
      <c r="D81" s="39" t="s">
        <v>36</v>
      </c>
      <c r="E81" s="72" t="s">
        <v>36</v>
      </c>
      <c r="F81" s="38"/>
      <c r="G81" s="39"/>
      <c r="H81" s="60"/>
      <c r="I81" s="22"/>
      <c r="J81" s="61"/>
      <c r="K81" s="11"/>
    </row>
    <row r="82" spans="1:11" ht="19.5" customHeight="1" thickTop="1" x14ac:dyDescent="0.3">
      <c r="A82" s="123"/>
      <c r="B82" s="124"/>
      <c r="C82" s="125" t="s">
        <v>41</v>
      </c>
      <c r="D82" s="18">
        <f>D83+D91+D92+D95+D96</f>
        <v>993596580472.18994</v>
      </c>
      <c r="E82" s="24">
        <v>966540646051.83997</v>
      </c>
      <c r="F82" s="25">
        <f t="shared" ref="F82:F96" si="12">D82/D$82</f>
        <v>1</v>
      </c>
      <c r="G82" s="24">
        <f>D82-E82</f>
        <v>27055934420.349976</v>
      </c>
      <c r="H82" s="21">
        <f>G82/E82</f>
        <v>2.7992546956891084E-2</v>
      </c>
      <c r="I82" s="22"/>
      <c r="J82" s="23"/>
      <c r="K82" s="11"/>
    </row>
    <row r="83" spans="1:11" ht="17.25" x14ac:dyDescent="0.3">
      <c r="A83" s="141" t="s">
        <v>42</v>
      </c>
      <c r="B83" s="141"/>
      <c r="C83" s="141"/>
      <c r="D83" s="18">
        <f>SUM(D84:D90)</f>
        <v>784367265894.98987</v>
      </c>
      <c r="E83" s="24">
        <v>761621306098.85999</v>
      </c>
      <c r="F83" s="48">
        <f t="shared" si="12"/>
        <v>0.78942226786069714</v>
      </c>
      <c r="G83" s="24">
        <f>D83-E83</f>
        <v>22745959796.129883</v>
      </c>
      <c r="H83" s="21">
        <f>G83/E83</f>
        <v>2.9865183148089888E-2</v>
      </c>
      <c r="I83" s="22"/>
      <c r="J83" s="23"/>
      <c r="K83" s="11"/>
    </row>
    <row r="84" spans="1:11" ht="17.25" x14ac:dyDescent="0.3">
      <c r="A84" s="126"/>
      <c r="B84" s="126"/>
      <c r="C84" s="127" t="s">
        <v>7</v>
      </c>
      <c r="D84" s="73">
        <f>+'[2]Patrimonio 2022'!G91</f>
        <v>9333940235.8099995</v>
      </c>
      <c r="E84" s="29">
        <v>8762130918.5599995</v>
      </c>
      <c r="F84" s="74">
        <f t="shared" si="12"/>
        <v>9.3940945643897072E-3</v>
      </c>
      <c r="G84" s="29">
        <f>D84-E84</f>
        <v>571809317.25</v>
      </c>
      <c r="H84" s="30">
        <f>G84/E84</f>
        <v>6.5259161562946977E-2</v>
      </c>
      <c r="I84" s="22"/>
      <c r="J84" s="31"/>
      <c r="K84" s="11"/>
    </row>
    <row r="85" spans="1:11" ht="17.25" x14ac:dyDescent="0.3">
      <c r="A85" s="140" t="s">
        <v>8</v>
      </c>
      <c r="B85" s="140"/>
      <c r="C85" s="140"/>
      <c r="D85" s="73">
        <f>+'[2]Patrimonio 2022'!G92</f>
        <v>188282397056.95001</v>
      </c>
      <c r="E85" s="29">
        <v>182574278263.22</v>
      </c>
      <c r="F85" s="74">
        <f>D85/D$82</f>
        <v>0.18949581828016357</v>
      </c>
      <c r="G85" s="29">
        <f t="shared" ref="G85:G96" si="13">D85-E85</f>
        <v>5708118793.730011</v>
      </c>
      <c r="H85" s="30">
        <f t="shared" ref="H85:H96" si="14">G85/E85</f>
        <v>3.1264638414730761E-2</v>
      </c>
      <c r="I85" s="22"/>
      <c r="J85" s="31"/>
      <c r="K85" s="11"/>
    </row>
    <row r="86" spans="1:11" ht="17.25" x14ac:dyDescent="0.3">
      <c r="A86" s="126"/>
      <c r="B86" s="126"/>
      <c r="C86" s="127" t="s">
        <v>9</v>
      </c>
      <c r="D86" s="73">
        <f>+'[2]Patrimonio 2022'!G93</f>
        <v>5289653775.3699999</v>
      </c>
      <c r="E86" s="29">
        <v>4787447696.9899998</v>
      </c>
      <c r="F86" s="74">
        <f t="shared" si="12"/>
        <v>5.3237439412846827E-3</v>
      </c>
      <c r="G86" s="29">
        <f t="shared" si="13"/>
        <v>502206078.38000011</v>
      </c>
      <c r="H86" s="30">
        <f t="shared" si="14"/>
        <v>0.10490058798882564</v>
      </c>
      <c r="I86" s="22"/>
      <c r="J86" s="31"/>
      <c r="K86" s="11"/>
    </row>
    <row r="87" spans="1:11" ht="17.25" x14ac:dyDescent="0.3">
      <c r="A87" s="140" t="s">
        <v>10</v>
      </c>
      <c r="B87" s="140"/>
      <c r="C87" s="140"/>
      <c r="D87" s="73">
        <f>+'[2]Patrimonio 2022'!G94</f>
        <v>271721509010.34</v>
      </c>
      <c r="E87" s="29">
        <v>264214855939.25</v>
      </c>
      <c r="F87" s="74">
        <f t="shared" si="12"/>
        <v>0.27347266924087937</v>
      </c>
      <c r="G87" s="29">
        <f t="shared" si="13"/>
        <v>7506653071.0899963</v>
      </c>
      <c r="H87" s="30">
        <f t="shared" si="14"/>
        <v>2.8411169555189488E-2</v>
      </c>
      <c r="I87" s="22"/>
      <c r="J87" s="31"/>
      <c r="K87" s="11"/>
    </row>
    <row r="88" spans="1:11" ht="17.25" x14ac:dyDescent="0.3">
      <c r="A88" s="140" t="s">
        <v>11</v>
      </c>
      <c r="B88" s="140"/>
      <c r="C88" s="140"/>
      <c r="D88" s="73">
        <f>+'[2]Patrimonio 2022'!G95</f>
        <v>135042681086.23</v>
      </c>
      <c r="E88" s="29">
        <v>131336050962.78999</v>
      </c>
      <c r="F88" s="74">
        <f t="shared" si="12"/>
        <v>0.13591298897390855</v>
      </c>
      <c r="G88" s="29">
        <f t="shared" si="13"/>
        <v>3706630123.4400024</v>
      </c>
      <c r="H88" s="30">
        <f t="shared" si="14"/>
        <v>2.8222488008948596E-2</v>
      </c>
      <c r="I88" s="22"/>
      <c r="J88" s="31"/>
      <c r="K88" s="11"/>
    </row>
    <row r="89" spans="1:11" ht="17.25" x14ac:dyDescent="0.3">
      <c r="A89" s="140" t="s">
        <v>12</v>
      </c>
      <c r="B89" s="140"/>
      <c r="C89" s="140"/>
      <c r="D89" s="73">
        <f>+'[2]Patrimonio 2022'!G96</f>
        <v>7769008761.0799999</v>
      </c>
      <c r="E89" s="29">
        <v>7609764501.1899996</v>
      </c>
      <c r="F89" s="74">
        <f t="shared" si="12"/>
        <v>7.8190775952428401E-3</v>
      </c>
      <c r="G89" s="29">
        <f t="shared" si="13"/>
        <v>159244259.89000034</v>
      </c>
      <c r="H89" s="30">
        <f t="shared" si="14"/>
        <v>2.0926305914604593E-2</v>
      </c>
      <c r="I89" s="22"/>
      <c r="J89" s="31"/>
      <c r="K89" s="11"/>
    </row>
    <row r="90" spans="1:11" ht="17.25" x14ac:dyDescent="0.3">
      <c r="A90" s="140" t="s">
        <v>13</v>
      </c>
      <c r="B90" s="140"/>
      <c r="C90" s="140"/>
      <c r="D90" s="73">
        <f>+'[2]Patrimonio 2022'!G97</f>
        <v>166928075969.20999</v>
      </c>
      <c r="E90" s="29">
        <v>162336777816.85999</v>
      </c>
      <c r="F90" s="74">
        <f t="shared" si="12"/>
        <v>0.16800387526482857</v>
      </c>
      <c r="G90" s="29">
        <f t="shared" si="13"/>
        <v>4591298152.3500061</v>
      </c>
      <c r="H90" s="30">
        <f t="shared" si="14"/>
        <v>2.8282550720143483E-2</v>
      </c>
      <c r="I90" s="22"/>
      <c r="J90" s="31"/>
      <c r="K90" s="11"/>
    </row>
    <row r="91" spans="1:11" ht="17.25" x14ac:dyDescent="0.3">
      <c r="A91" s="141" t="s">
        <v>27</v>
      </c>
      <c r="B91" s="141"/>
      <c r="C91" s="141"/>
      <c r="D91" s="18">
        <f>+'[2]Patrimonio 2022'!G104</f>
        <v>57543364975.120003</v>
      </c>
      <c r="E91" s="24">
        <v>55727827601.5</v>
      </c>
      <c r="F91" s="48">
        <f t="shared" si="12"/>
        <v>5.7914213983882162E-2</v>
      </c>
      <c r="G91" s="24">
        <f t="shared" si="13"/>
        <v>1815537373.6200027</v>
      </c>
      <c r="H91" s="21">
        <f t="shared" si="14"/>
        <v>3.2578649693696921E-2</v>
      </c>
      <c r="I91" s="22"/>
      <c r="J91" s="23"/>
      <c r="K91" s="11"/>
    </row>
    <row r="92" spans="1:11" ht="17.25" x14ac:dyDescent="0.3">
      <c r="A92" s="141" t="s">
        <v>14</v>
      </c>
      <c r="B92" s="141"/>
      <c r="C92" s="141"/>
      <c r="D92" s="18">
        <f>+'[2]Patrimonio 2022'!G101</f>
        <v>44615048905.529999</v>
      </c>
      <c r="E92" s="24">
        <v>44361879359.699997</v>
      </c>
      <c r="F92" s="48">
        <f t="shared" si="12"/>
        <v>4.4902578956468882E-2</v>
      </c>
      <c r="G92" s="24">
        <f t="shared" si="13"/>
        <v>253169545.83000183</v>
      </c>
      <c r="H92" s="21">
        <f t="shared" si="14"/>
        <v>5.7069166023653766E-3</v>
      </c>
      <c r="I92" s="22"/>
      <c r="J92" s="23"/>
      <c r="K92" s="11"/>
    </row>
    <row r="93" spans="1:11" ht="17.25" x14ac:dyDescent="0.3">
      <c r="A93" s="141" t="s">
        <v>43</v>
      </c>
      <c r="B93" s="141"/>
      <c r="C93" s="141"/>
      <c r="D93" s="18">
        <f>+'[2]Patrimonio 2022'!G102</f>
        <v>25397498225.389999</v>
      </c>
      <c r="E93" s="24">
        <v>25284401407.709999</v>
      </c>
      <c r="F93" s="48">
        <f t="shared" si="12"/>
        <v>2.5561177166411209E-2</v>
      </c>
      <c r="G93" s="24">
        <f t="shared" si="13"/>
        <v>113096817.68000031</v>
      </c>
      <c r="H93" s="21">
        <f t="shared" si="14"/>
        <v>4.4729877467264692E-3</v>
      </c>
      <c r="I93" s="22"/>
      <c r="J93" s="31"/>
      <c r="K93" s="11"/>
    </row>
    <row r="94" spans="1:11" ht="17.25" x14ac:dyDescent="0.3">
      <c r="A94" s="141" t="s">
        <v>44</v>
      </c>
      <c r="B94" s="141"/>
      <c r="C94" s="141"/>
      <c r="D94" s="18">
        <f>+'[2]Patrimonio 2022'!G103</f>
        <v>19217550680.139999</v>
      </c>
      <c r="E94" s="24">
        <v>19077477951.990002</v>
      </c>
      <c r="F94" s="48">
        <f t="shared" si="12"/>
        <v>1.9341401790057677E-2</v>
      </c>
      <c r="G94" s="24">
        <f t="shared" si="13"/>
        <v>140072728.14999771</v>
      </c>
      <c r="H94" s="21">
        <f t="shared" si="14"/>
        <v>7.3423084803191452E-3</v>
      </c>
      <c r="I94" s="22"/>
      <c r="J94" s="31"/>
      <c r="K94" s="11"/>
    </row>
    <row r="95" spans="1:11" ht="18.75" x14ac:dyDescent="0.3">
      <c r="A95" s="141" t="s">
        <v>45</v>
      </c>
      <c r="B95" s="141"/>
      <c r="C95" s="141"/>
      <c r="D95" s="18">
        <f>+'[2]Patrimonio 2022'!G105</f>
        <v>106980292517.64999</v>
      </c>
      <c r="E95" s="24">
        <v>104736144977.77</v>
      </c>
      <c r="F95" s="48">
        <f t="shared" si="12"/>
        <v>0.10766974707864778</v>
      </c>
      <c r="G95" s="24">
        <f t="shared" si="13"/>
        <v>2244147539.8799896</v>
      </c>
      <c r="H95" s="21">
        <f t="shared" si="14"/>
        <v>2.1426676916133439E-2</v>
      </c>
      <c r="I95" s="22"/>
      <c r="J95" s="23"/>
      <c r="K95" s="11"/>
    </row>
    <row r="96" spans="1:11" ht="19.5" thickBot="1" x14ac:dyDescent="0.35">
      <c r="A96" s="141" t="s">
        <v>46</v>
      </c>
      <c r="B96" s="141"/>
      <c r="C96" s="141"/>
      <c r="D96" s="32">
        <f>+'[2]Patrimonio 2022'!G98</f>
        <v>90608178.900000006</v>
      </c>
      <c r="E96" s="24">
        <v>93488014.010000005</v>
      </c>
      <c r="F96" s="54">
        <f t="shared" si="12"/>
        <v>9.1192120303936643E-5</v>
      </c>
      <c r="G96" s="33">
        <f t="shared" si="13"/>
        <v>-2879835.1099999994</v>
      </c>
      <c r="H96" s="35">
        <f t="shared" si="14"/>
        <v>-3.0804324388492798E-2</v>
      </c>
      <c r="I96" s="22"/>
      <c r="J96" s="23"/>
      <c r="K96" s="11"/>
    </row>
    <row r="97" spans="1:12" ht="18.75" thickTop="1" thickBot="1" x14ac:dyDescent="0.35">
      <c r="A97" s="132"/>
      <c r="B97" s="132"/>
      <c r="C97" s="132"/>
      <c r="D97" s="59"/>
      <c r="E97" s="75"/>
      <c r="F97" s="59"/>
      <c r="G97" s="39"/>
      <c r="H97" s="60"/>
      <c r="I97" s="22"/>
      <c r="J97" s="61"/>
      <c r="K97" s="11"/>
    </row>
    <row r="98" spans="1:12" ht="19.5" thickTop="1" x14ac:dyDescent="0.3">
      <c r="A98" s="123"/>
      <c r="B98" s="124"/>
      <c r="C98" s="125" t="s">
        <v>47</v>
      </c>
      <c r="D98" s="76"/>
      <c r="E98" s="77"/>
      <c r="F98" s="47"/>
      <c r="G98" s="29"/>
      <c r="H98" s="78"/>
      <c r="I98" s="22"/>
      <c r="J98" s="61"/>
      <c r="K98" s="11"/>
    </row>
    <row r="99" spans="1:12" ht="18.75" x14ac:dyDescent="0.3">
      <c r="A99" s="141" t="s">
        <v>48</v>
      </c>
      <c r="B99" s="141"/>
      <c r="C99" s="141"/>
      <c r="D99" s="79">
        <f>+'[2]Rentabilidad 2022'!F81</f>
        <v>8.7672458078773954E-2</v>
      </c>
      <c r="E99" s="80">
        <v>9.292202677457205E-2</v>
      </c>
      <c r="F99" s="47" t="s">
        <v>21</v>
      </c>
      <c r="G99" s="48">
        <f>D99-E99</f>
        <v>-5.2495686957980958E-3</v>
      </c>
      <c r="H99" s="81">
        <f>G99/E99</f>
        <v>-5.6494341309768235E-2</v>
      </c>
      <c r="I99" s="22"/>
      <c r="J99" s="82"/>
      <c r="K99" s="11"/>
    </row>
    <row r="100" spans="1:12" ht="17.25" x14ac:dyDescent="0.3">
      <c r="A100" s="126"/>
      <c r="B100" s="126"/>
      <c r="C100" s="127" t="s">
        <v>7</v>
      </c>
      <c r="D100" s="83">
        <f>+'[2]Rentabilidad 2022'!F69</f>
        <v>0.10587525072791039</v>
      </c>
      <c r="E100" s="84">
        <v>0.1115684546489495</v>
      </c>
      <c r="F100" s="47" t="s">
        <v>21</v>
      </c>
      <c r="G100" s="74">
        <f>D100-E100</f>
        <v>-5.6932039210391139E-3</v>
      </c>
      <c r="H100" s="30">
        <f>G100/E100</f>
        <v>-5.1028796078181761E-2</v>
      </c>
      <c r="I100" s="22"/>
      <c r="J100" s="31"/>
      <c r="K100" s="11"/>
      <c r="L100" s="85"/>
    </row>
    <row r="101" spans="1:12" ht="17.25" x14ac:dyDescent="0.3">
      <c r="A101" s="140" t="s">
        <v>8</v>
      </c>
      <c r="B101" s="140"/>
      <c r="C101" s="140"/>
      <c r="D101" s="83">
        <f>+'[2]Rentabilidad 2022'!F70</f>
        <v>0.10183160535606772</v>
      </c>
      <c r="E101" s="84">
        <v>0.10613385327208548</v>
      </c>
      <c r="F101" s="47" t="s">
        <v>21</v>
      </c>
      <c r="G101" s="74">
        <f>D101-E101</f>
        <v>-4.3022479160177568E-3</v>
      </c>
      <c r="H101" s="30">
        <f t="shared" ref="H101:H110" si="15">G101/E101</f>
        <v>-4.0536056907200801E-2</v>
      </c>
      <c r="I101" s="22"/>
      <c r="J101" s="31"/>
      <c r="K101" s="11"/>
      <c r="L101" s="85"/>
    </row>
    <row r="102" spans="1:12" ht="17.25" x14ac:dyDescent="0.3">
      <c r="A102" s="126"/>
      <c r="B102" s="126"/>
      <c r="C102" s="127" t="s">
        <v>9</v>
      </c>
      <c r="D102" s="83">
        <f>+'[2]Rentabilidad 2022'!F71</f>
        <v>9.7256047531790735E-2</v>
      </c>
      <c r="E102" s="84">
        <v>0.11144867141437764</v>
      </c>
      <c r="F102" s="47" t="s">
        <v>21</v>
      </c>
      <c r="G102" s="74">
        <f t="shared" ref="G102:G110" si="16">D102-E102</f>
        <v>-1.4192623882586908E-2</v>
      </c>
      <c r="H102" s="30">
        <f t="shared" si="15"/>
        <v>-0.12734673013568076</v>
      </c>
      <c r="I102" s="22"/>
      <c r="J102" s="61"/>
      <c r="K102" s="11"/>
      <c r="L102" s="85"/>
    </row>
    <row r="103" spans="1:12" ht="17.25" x14ac:dyDescent="0.3">
      <c r="A103" s="140" t="s">
        <v>10</v>
      </c>
      <c r="B103" s="140"/>
      <c r="C103" s="140"/>
      <c r="D103" s="83">
        <f>+'[2]Rentabilidad 2022'!F72</f>
        <v>7.8020265226164121E-2</v>
      </c>
      <c r="E103" s="84">
        <v>8.389902821445494E-2</v>
      </c>
      <c r="F103" s="47" t="s">
        <v>21</v>
      </c>
      <c r="G103" s="74">
        <f t="shared" si="16"/>
        <v>-5.8787629882908199E-3</v>
      </c>
      <c r="H103" s="30">
        <f t="shared" si="15"/>
        <v>-7.0069500367323317E-2</v>
      </c>
      <c r="I103" s="22"/>
      <c r="J103" s="61"/>
      <c r="K103" s="11"/>
      <c r="L103" s="85"/>
    </row>
    <row r="104" spans="1:12" ht="17.25" x14ac:dyDescent="0.3">
      <c r="A104" s="140" t="s">
        <v>11</v>
      </c>
      <c r="B104" s="140"/>
      <c r="C104" s="140"/>
      <c r="D104" s="83">
        <f>+'[2]Rentabilidad 2022'!F73</f>
        <v>8.5692876133283344E-2</v>
      </c>
      <c r="E104" s="84">
        <v>9.1861810168923252E-2</v>
      </c>
      <c r="F104" s="47" t="s">
        <v>21</v>
      </c>
      <c r="G104" s="74">
        <f t="shared" si="16"/>
        <v>-6.1689340356399086E-3</v>
      </c>
      <c r="H104" s="30">
        <f t="shared" si="15"/>
        <v>-6.7154501139221529E-2</v>
      </c>
      <c r="I104" s="22"/>
      <c r="J104" s="61"/>
      <c r="K104" s="11"/>
      <c r="L104" s="85"/>
    </row>
    <row r="105" spans="1:12" ht="17.25" x14ac:dyDescent="0.3">
      <c r="A105" s="140" t="s">
        <v>12</v>
      </c>
      <c r="B105" s="140"/>
      <c r="C105" s="140"/>
      <c r="D105" s="83">
        <f>+'[2]Rentabilidad 2022'!F74</f>
        <v>7.0654083701583437E-2</v>
      </c>
      <c r="E105" s="84">
        <v>9.1115715931055372E-2</v>
      </c>
      <c r="F105" s="47" t="s">
        <v>21</v>
      </c>
      <c r="G105" s="74">
        <f t="shared" si="16"/>
        <v>-2.0461632229471935E-2</v>
      </c>
      <c r="H105" s="30">
        <f t="shared" si="15"/>
        <v>-0.22456754052127145</v>
      </c>
      <c r="I105" s="22"/>
      <c r="J105" s="61"/>
      <c r="K105" s="11"/>
      <c r="L105" s="85"/>
    </row>
    <row r="106" spans="1:12" ht="17.25" x14ac:dyDescent="0.3">
      <c r="A106" s="140" t="s">
        <v>13</v>
      </c>
      <c r="B106" s="140"/>
      <c r="C106" s="140"/>
      <c r="D106" s="83">
        <f>+'[2]Rentabilidad 2022'!F75</f>
        <v>7.2713163053901075E-2</v>
      </c>
      <c r="E106" s="84">
        <v>7.7364073191036109E-2</v>
      </c>
      <c r="F106" s="47" t="s">
        <v>21</v>
      </c>
      <c r="G106" s="74">
        <f t="shared" si="16"/>
        <v>-4.6509101371350337E-3</v>
      </c>
      <c r="H106" s="30">
        <f t="shared" si="15"/>
        <v>-6.0117182889924639E-2</v>
      </c>
      <c r="I106" s="22"/>
      <c r="J106" s="61"/>
      <c r="K106" s="11"/>
      <c r="L106" s="85"/>
    </row>
    <row r="107" spans="1:12" ht="17.25" x14ac:dyDescent="0.3">
      <c r="A107" s="140" t="s">
        <v>27</v>
      </c>
      <c r="B107" s="140"/>
      <c r="C107" s="140"/>
      <c r="D107" s="83">
        <f>+'[2]Rentabilidad 2022'!F79</f>
        <v>0.11028482207388102</v>
      </c>
      <c r="E107" s="84">
        <v>0.11964745938466015</v>
      </c>
      <c r="F107" s="47" t="s">
        <v>21</v>
      </c>
      <c r="G107" s="74">
        <f t="shared" si="16"/>
        <v>-9.3626373107791316E-3</v>
      </c>
      <c r="H107" s="30">
        <f t="shared" si="15"/>
        <v>-7.8251868940056271E-2</v>
      </c>
      <c r="I107" s="22"/>
      <c r="J107" s="61"/>
      <c r="K107" s="11"/>
    </row>
    <row r="108" spans="1:12" ht="17.25" x14ac:dyDescent="0.3">
      <c r="A108" s="140" t="s">
        <v>43</v>
      </c>
      <c r="B108" s="140"/>
      <c r="C108" s="140"/>
      <c r="D108" s="83">
        <f>+'[2]Rentabilidad 2022'!F77</f>
        <v>9.4370029837948621E-2</v>
      </c>
      <c r="E108" s="84">
        <v>0.10915864884623371</v>
      </c>
      <c r="F108" s="47" t="s">
        <v>21</v>
      </c>
      <c r="G108" s="74">
        <f t="shared" si="16"/>
        <v>-1.4788619008285084E-2</v>
      </c>
      <c r="H108" s="30">
        <f t="shared" si="15"/>
        <v>-0.13547821601490384</v>
      </c>
      <c r="I108" s="22"/>
      <c r="J108" s="61"/>
      <c r="K108" s="11"/>
    </row>
    <row r="109" spans="1:12" ht="17.25" x14ac:dyDescent="0.3">
      <c r="A109" s="140" t="s">
        <v>44</v>
      </c>
      <c r="B109" s="140"/>
      <c r="C109" s="140"/>
      <c r="D109" s="83">
        <f>+'[2]Rentabilidad 2022'!F78</f>
        <v>0.1017578590046455</v>
      </c>
      <c r="E109" s="84">
        <v>0.121370703124996</v>
      </c>
      <c r="F109" s="47" t="s">
        <v>21</v>
      </c>
      <c r="G109" s="74">
        <f t="shared" si="16"/>
        <v>-1.9612844120350498E-2</v>
      </c>
      <c r="H109" s="30">
        <f t="shared" si="15"/>
        <v>-0.16159454971725612</v>
      </c>
      <c r="I109" s="22"/>
      <c r="J109" s="61"/>
      <c r="K109" s="11"/>
    </row>
    <row r="110" spans="1:12" ht="19.5" thickBot="1" x14ac:dyDescent="0.35">
      <c r="A110" s="140" t="s">
        <v>49</v>
      </c>
      <c r="B110" s="140"/>
      <c r="C110" s="140"/>
      <c r="D110" s="83">
        <f>+'[2]Rentabilidad 2022'!F80</f>
        <v>9.6000000000000002E-2</v>
      </c>
      <c r="E110" s="84">
        <v>9.2499999999999999E-2</v>
      </c>
      <c r="F110" s="53" t="s">
        <v>21</v>
      </c>
      <c r="G110" s="86">
        <f t="shared" si="16"/>
        <v>3.5000000000000031E-3</v>
      </c>
      <c r="H110" s="30">
        <f t="shared" si="15"/>
        <v>3.7837837837837875E-2</v>
      </c>
      <c r="I110" s="22"/>
      <c r="J110" s="61"/>
      <c r="K110" s="11"/>
      <c r="L110" s="85"/>
    </row>
    <row r="111" spans="1:12" ht="18.75" thickTop="1" thickBot="1" x14ac:dyDescent="0.35">
      <c r="A111" s="132"/>
      <c r="B111" s="132"/>
      <c r="C111" s="132"/>
      <c r="D111" s="59"/>
      <c r="E111" s="75"/>
      <c r="F111" s="59"/>
      <c r="G111" s="39"/>
      <c r="H111" s="60"/>
      <c r="I111" s="22"/>
      <c r="J111" s="61"/>
      <c r="K111" s="11"/>
    </row>
    <row r="112" spans="1:12" ht="18" thickTop="1" x14ac:dyDescent="0.3">
      <c r="A112" s="123"/>
      <c r="B112" s="124"/>
      <c r="C112" s="125" t="s">
        <v>50</v>
      </c>
      <c r="D112" s="76"/>
      <c r="E112" s="77"/>
      <c r="F112" s="47"/>
      <c r="G112" s="29"/>
      <c r="H112" s="30"/>
      <c r="I112" s="22"/>
      <c r="J112" s="31"/>
      <c r="K112" s="11"/>
    </row>
    <row r="113" spans="1:11" ht="17.25" x14ac:dyDescent="0.3">
      <c r="A113" s="139" t="s">
        <v>51</v>
      </c>
      <c r="B113" s="139"/>
      <c r="C113" s="139"/>
      <c r="D113" s="18">
        <f>+'[2]Beneficios 2022'!B9</f>
        <v>21616</v>
      </c>
      <c r="E113" s="24">
        <v>21198</v>
      </c>
      <c r="F113" s="47" t="s">
        <v>21</v>
      </c>
      <c r="G113" s="29">
        <f>D113-E113</f>
        <v>418</v>
      </c>
      <c r="H113" s="78">
        <f>G113/E113</f>
        <v>1.9718841400132088E-2</v>
      </c>
      <c r="I113" s="22"/>
      <c r="J113" s="61"/>
      <c r="K113" s="11"/>
    </row>
    <row r="114" spans="1:11" ht="18" thickBot="1" x14ac:dyDescent="0.35">
      <c r="A114" s="139" t="s">
        <v>52</v>
      </c>
      <c r="B114" s="139"/>
      <c r="C114" s="139"/>
      <c r="D114" s="32">
        <f>+'[2]Beneficios 2022'!C9</f>
        <v>14408</v>
      </c>
      <c r="E114" s="24">
        <v>14163</v>
      </c>
      <c r="F114" s="53" t="s">
        <v>21</v>
      </c>
      <c r="G114" s="87">
        <f>D114-E114</f>
        <v>245</v>
      </c>
      <c r="H114" s="88">
        <f>G114/E114</f>
        <v>1.7298594930452587E-2</v>
      </c>
      <c r="I114" s="22"/>
      <c r="J114" s="31"/>
      <c r="K114" s="11"/>
    </row>
    <row r="115" spans="1:11" ht="18.75" thickTop="1" thickBot="1" x14ac:dyDescent="0.35">
      <c r="A115" s="135"/>
      <c r="B115" s="135"/>
      <c r="C115" s="135"/>
      <c r="D115" s="89"/>
      <c r="E115" s="90"/>
      <c r="F115" s="91"/>
      <c r="G115" s="39"/>
      <c r="H115" s="40"/>
      <c r="I115" s="22"/>
      <c r="J115" s="31"/>
      <c r="K115" s="11"/>
    </row>
    <row r="116" spans="1:11" ht="18" thickTop="1" x14ac:dyDescent="0.3">
      <c r="A116" s="123"/>
      <c r="B116" s="124"/>
      <c r="C116" s="125" t="s">
        <v>53</v>
      </c>
      <c r="D116" s="76"/>
      <c r="E116" s="92"/>
      <c r="F116" s="47"/>
      <c r="G116" s="29"/>
      <c r="H116" s="30"/>
      <c r="I116" s="22"/>
      <c r="J116" s="31"/>
      <c r="K116" s="11"/>
    </row>
    <row r="117" spans="1:11" ht="17.25" x14ac:dyDescent="0.3">
      <c r="A117" s="139" t="s">
        <v>51</v>
      </c>
      <c r="B117" s="139"/>
      <c r="C117" s="139"/>
      <c r="D117" s="18">
        <f>+'[2]Beneficios 2022'!F9</f>
        <v>32288</v>
      </c>
      <c r="E117" s="24">
        <v>31117</v>
      </c>
      <c r="F117" s="47" t="s">
        <v>21</v>
      </c>
      <c r="G117" s="29">
        <f>D117-E117</f>
        <v>1171</v>
      </c>
      <c r="H117" s="30">
        <f>G117/E117</f>
        <v>3.76321624835299E-2</v>
      </c>
      <c r="I117" s="22"/>
      <c r="J117" s="31"/>
      <c r="K117" s="11"/>
    </row>
    <row r="118" spans="1:11" ht="18" thickBot="1" x14ac:dyDescent="0.35">
      <c r="A118" s="139" t="s">
        <v>52</v>
      </c>
      <c r="B118" s="139"/>
      <c r="C118" s="139"/>
      <c r="D118" s="32">
        <f>+'[2]Beneficios 2022'!G9</f>
        <v>12189</v>
      </c>
      <c r="E118" s="24">
        <v>11883</v>
      </c>
      <c r="F118" s="53" t="s">
        <v>21</v>
      </c>
      <c r="G118" s="87">
        <f>D118-E118</f>
        <v>306</v>
      </c>
      <c r="H118" s="88">
        <f>G118/E118</f>
        <v>2.575107296137339E-2</v>
      </c>
      <c r="I118" s="22"/>
      <c r="J118" s="31"/>
      <c r="K118" s="11"/>
    </row>
    <row r="119" spans="1:11" ht="18.75" thickTop="1" thickBot="1" x14ac:dyDescent="0.35">
      <c r="A119" s="132"/>
      <c r="B119" s="132"/>
      <c r="C119" s="132"/>
      <c r="D119" s="93"/>
      <c r="E119" s="94"/>
      <c r="F119" s="95"/>
      <c r="G119" s="95"/>
      <c r="H119" s="96"/>
      <c r="I119" s="97"/>
      <c r="J119" s="98"/>
      <c r="K119" s="11"/>
    </row>
    <row r="120" spans="1:11" ht="18" thickTop="1" x14ac:dyDescent="0.3">
      <c r="A120" s="123"/>
      <c r="B120" s="124"/>
      <c r="C120" s="125" t="s">
        <v>54</v>
      </c>
      <c r="D120" s="99"/>
      <c r="E120" s="92"/>
      <c r="F120" s="47"/>
      <c r="G120" s="29"/>
      <c r="H120" s="30"/>
      <c r="I120" s="22"/>
      <c r="J120" s="31"/>
      <c r="K120" s="11"/>
    </row>
    <row r="121" spans="1:11" ht="17.25" x14ac:dyDescent="0.3">
      <c r="A121" s="139" t="s">
        <v>55</v>
      </c>
      <c r="B121" s="139"/>
      <c r="C121" s="139"/>
      <c r="D121" s="18">
        <f>+'[2]Beneficios 2022'!B26</f>
        <v>200061</v>
      </c>
      <c r="E121" s="24">
        <v>195068</v>
      </c>
      <c r="F121" s="47" t="s">
        <v>21</v>
      </c>
      <c r="G121" s="29">
        <f>D121-E121</f>
        <v>4993</v>
      </c>
      <c r="H121" s="30">
        <f>G121/E121</f>
        <v>2.5596202349949762E-2</v>
      </c>
      <c r="I121" s="22"/>
      <c r="J121" s="31"/>
      <c r="K121" s="11"/>
    </row>
    <row r="122" spans="1:11" ht="17.25" x14ac:dyDescent="0.3">
      <c r="A122" s="139" t="s">
        <v>56</v>
      </c>
      <c r="B122" s="139"/>
      <c r="C122" s="139"/>
      <c r="D122" s="18">
        <f>+'[2]Beneficios 2022'!C26</f>
        <v>39</v>
      </c>
      <c r="E122" s="24">
        <v>39</v>
      </c>
      <c r="F122" s="47" t="s">
        <v>21</v>
      </c>
      <c r="G122" s="29">
        <f>D122-E122</f>
        <v>0</v>
      </c>
      <c r="H122" s="30">
        <f>G122/E122</f>
        <v>0</v>
      </c>
      <c r="I122" s="22"/>
      <c r="J122" s="31"/>
      <c r="K122" s="11"/>
    </row>
    <row r="123" spans="1:11" ht="17.25" x14ac:dyDescent="0.3">
      <c r="A123" s="139" t="s">
        <v>57</v>
      </c>
      <c r="B123" s="139"/>
      <c r="C123" s="139"/>
      <c r="D123" s="18">
        <f>+'[2]Beneficios 2022'!D26</f>
        <v>189519</v>
      </c>
      <c r="E123" s="24">
        <v>184552</v>
      </c>
      <c r="F123" s="47" t="s">
        <v>21</v>
      </c>
      <c r="G123" s="29">
        <f>D123-E123</f>
        <v>4967</v>
      </c>
      <c r="H123" s="30">
        <f>G123/E123</f>
        <v>2.6913823746152844E-2</v>
      </c>
      <c r="I123" s="22"/>
      <c r="J123" s="31"/>
      <c r="K123" s="11"/>
    </row>
    <row r="124" spans="1:11" ht="17.25" thickBot="1" x14ac:dyDescent="0.3">
      <c r="A124" s="139" t="s">
        <v>58</v>
      </c>
      <c r="B124" s="139"/>
      <c r="C124" s="139"/>
      <c r="D124" s="18">
        <f>+'[2]Beneficios 2022'!E26</f>
        <v>36673327606.299995</v>
      </c>
      <c r="E124" s="33">
        <v>35261033975.380005</v>
      </c>
      <c r="F124" s="47" t="s">
        <v>21</v>
      </c>
      <c r="G124" s="29">
        <f>D124-E124</f>
        <v>1412293630.9199905</v>
      </c>
      <c r="H124" s="30">
        <f>G124/E124</f>
        <v>4.0052530277645396E-2</v>
      </c>
      <c r="I124" s="100"/>
      <c r="J124" s="101"/>
      <c r="K124" s="11"/>
    </row>
    <row r="125" spans="1:11" ht="15.75" customHeight="1" thickTop="1" thickBot="1" x14ac:dyDescent="0.35">
      <c r="A125" s="102" t="s">
        <v>59</v>
      </c>
      <c r="B125" s="103"/>
      <c r="C125" s="103"/>
      <c r="D125" s="103"/>
      <c r="E125" s="103"/>
      <c r="F125" s="103"/>
      <c r="G125" s="103"/>
      <c r="H125" s="104"/>
      <c r="I125" s="105"/>
      <c r="J125" s="106"/>
      <c r="K125" s="107"/>
    </row>
    <row r="126" spans="1:11" ht="15.75" customHeight="1" thickTop="1" thickBot="1" x14ac:dyDescent="0.25">
      <c r="A126" s="108" t="s">
        <v>60</v>
      </c>
      <c r="B126" s="103"/>
      <c r="C126" s="103"/>
      <c r="D126" s="103"/>
      <c r="E126" s="109"/>
      <c r="F126" s="103"/>
      <c r="G126" s="103"/>
      <c r="H126" s="104"/>
      <c r="I126" s="110"/>
      <c r="J126" s="110"/>
      <c r="K126" s="107"/>
    </row>
    <row r="127" spans="1:11" ht="15.75" customHeight="1" thickTop="1" x14ac:dyDescent="0.2">
      <c r="A127" s="137" t="s">
        <v>61</v>
      </c>
      <c r="B127" s="137"/>
      <c r="C127" s="137"/>
      <c r="D127" s="137"/>
      <c r="E127" s="137"/>
      <c r="F127" s="137"/>
      <c r="G127" s="137"/>
      <c r="H127" s="137"/>
      <c r="I127" s="111"/>
      <c r="J127" s="111"/>
      <c r="K127" s="112"/>
    </row>
    <row r="128" spans="1:11" ht="15.75" customHeight="1" x14ac:dyDescent="0.2">
      <c r="A128" s="137" t="s">
        <v>62</v>
      </c>
      <c r="B128" s="137"/>
      <c r="C128" s="137"/>
      <c r="D128" s="137"/>
      <c r="E128" s="137"/>
      <c r="F128" s="137"/>
      <c r="G128" s="137"/>
      <c r="H128" s="137"/>
      <c r="I128" s="111"/>
      <c r="J128" s="111"/>
      <c r="K128" s="112"/>
    </row>
    <row r="129" spans="1:11" ht="18.75" customHeight="1" x14ac:dyDescent="0.2">
      <c r="A129" s="136" t="s">
        <v>63</v>
      </c>
      <c r="B129" s="136"/>
      <c r="C129" s="136"/>
      <c r="D129" s="136"/>
      <c r="E129" s="136"/>
      <c r="F129" s="136"/>
      <c r="G129" s="136"/>
      <c r="H129" s="136"/>
      <c r="I129" s="111"/>
      <c r="J129" s="111"/>
      <c r="K129" s="107"/>
    </row>
    <row r="130" spans="1:11" ht="24.75" customHeight="1" x14ac:dyDescent="0.2">
      <c r="A130" s="138" t="s">
        <v>64</v>
      </c>
      <c r="B130" s="138"/>
      <c r="C130" s="138"/>
      <c r="D130" s="138"/>
      <c r="E130" s="138"/>
      <c r="F130" s="138"/>
      <c r="G130" s="138"/>
      <c r="H130" s="138"/>
      <c r="I130" s="111"/>
      <c r="J130" s="111"/>
      <c r="K130" s="107"/>
    </row>
    <row r="131" spans="1:11" ht="21" customHeight="1" x14ac:dyDescent="0.2">
      <c r="A131" s="138" t="s">
        <v>65</v>
      </c>
      <c r="B131" s="138"/>
      <c r="C131" s="138"/>
      <c r="D131" s="138"/>
      <c r="E131" s="138"/>
      <c r="F131" s="138"/>
      <c r="G131" s="138"/>
      <c r="H131" s="138"/>
      <c r="I131" s="111"/>
      <c r="J131" s="111"/>
      <c r="K131" s="107"/>
    </row>
    <row r="132" spans="1:11" ht="15.75" customHeight="1" x14ac:dyDescent="0.2">
      <c r="A132" s="138" t="s">
        <v>66</v>
      </c>
      <c r="B132" s="138"/>
      <c r="C132" s="138"/>
      <c r="D132" s="138"/>
      <c r="E132" s="138"/>
      <c r="F132" s="138"/>
      <c r="G132" s="138"/>
      <c r="H132" s="138"/>
      <c r="I132" s="111"/>
      <c r="J132" s="111"/>
      <c r="K132" s="107"/>
    </row>
    <row r="133" spans="1:11" ht="16.5" customHeight="1" x14ac:dyDescent="0.2">
      <c r="A133" s="136" t="s">
        <v>67</v>
      </c>
      <c r="B133" s="136"/>
      <c r="C133" s="136"/>
      <c r="D133" s="136"/>
      <c r="E133" s="136"/>
      <c r="F133" s="136"/>
      <c r="G133" s="136"/>
      <c r="H133" s="136"/>
      <c r="I133" s="113"/>
      <c r="J133" s="113"/>
      <c r="K133" s="107"/>
    </row>
    <row r="134" spans="1:11" ht="25.5" customHeight="1" x14ac:dyDescent="0.2">
      <c r="A134" s="136" t="s">
        <v>68</v>
      </c>
      <c r="B134" s="136"/>
      <c r="C134" s="136"/>
      <c r="D134" s="136"/>
      <c r="E134" s="136"/>
      <c r="F134" s="136"/>
      <c r="G134" s="136"/>
      <c r="H134" s="136"/>
      <c r="I134" s="111"/>
      <c r="J134" s="111"/>
      <c r="K134" s="107"/>
    </row>
    <row r="135" spans="1:11" ht="15.75" customHeight="1" x14ac:dyDescent="0.3">
      <c r="A135" s="136" t="s">
        <v>69</v>
      </c>
      <c r="B135" s="136"/>
      <c r="C135" s="136"/>
      <c r="D135" s="136"/>
      <c r="E135" s="136"/>
      <c r="F135" s="136"/>
      <c r="G135" s="136"/>
      <c r="H135" s="136"/>
      <c r="I135" s="105"/>
      <c r="J135" s="106"/>
      <c r="K135" s="107"/>
    </row>
    <row r="136" spans="1:11" ht="19.5" customHeight="1" x14ac:dyDescent="0.3">
      <c r="A136" s="136" t="s">
        <v>70</v>
      </c>
      <c r="B136" s="136"/>
      <c r="C136" s="136"/>
      <c r="D136" s="136"/>
      <c r="E136" s="136"/>
      <c r="F136" s="136"/>
      <c r="G136" s="136"/>
      <c r="H136" s="136"/>
      <c r="I136" s="114"/>
      <c r="J136" s="114"/>
      <c r="K136" s="107"/>
    </row>
    <row r="137" spans="1:11" ht="24.75" customHeight="1" x14ac:dyDescent="0.2">
      <c r="A137" s="136" t="s">
        <v>71</v>
      </c>
      <c r="B137" s="136"/>
      <c r="C137" s="136"/>
      <c r="D137" s="136"/>
      <c r="E137" s="136"/>
      <c r="F137" s="136"/>
      <c r="G137" s="136"/>
      <c r="H137" s="115"/>
      <c r="I137" s="116"/>
      <c r="J137" s="116"/>
    </row>
    <row r="138" spans="1:11" ht="16.5" customHeight="1" x14ac:dyDescent="0.2">
      <c r="A138" s="117" t="s">
        <v>72</v>
      </c>
      <c r="B138" s="118"/>
      <c r="C138" s="118"/>
      <c r="D138" s="118"/>
      <c r="E138" s="118"/>
      <c r="F138" s="118"/>
      <c r="G138" s="118"/>
      <c r="H138" s="117"/>
      <c r="I138" s="116"/>
      <c r="J138" s="116"/>
    </row>
    <row r="139" spans="1:11" ht="15" customHeight="1" x14ac:dyDescent="0.2">
      <c r="A139" s="119" t="s">
        <v>73</v>
      </c>
      <c r="B139" s="119"/>
      <c r="C139" s="119"/>
      <c r="D139" s="119"/>
      <c r="E139" s="119"/>
      <c r="F139" s="119"/>
      <c r="G139" s="119"/>
      <c r="H139" s="119"/>
      <c r="I139" s="111"/>
    </row>
    <row r="143" spans="1:11" x14ac:dyDescent="0.2">
      <c r="A143" s="103"/>
      <c r="B143" s="120"/>
      <c r="C143" s="120"/>
      <c r="D143" s="120"/>
      <c r="E143" s="120"/>
      <c r="F143" s="120"/>
      <c r="G143" s="120"/>
      <c r="H143" s="121"/>
    </row>
    <row r="144" spans="1:11" ht="13.5" x14ac:dyDescent="0.2">
      <c r="A144" s="108"/>
      <c r="B144" s="120"/>
      <c r="C144" s="120"/>
      <c r="D144" s="120"/>
      <c r="E144" s="120"/>
      <c r="F144" s="120"/>
      <c r="G144" s="120"/>
      <c r="H144" s="121"/>
    </row>
    <row r="145" spans="1:8" ht="13.5" x14ac:dyDescent="0.2">
      <c r="A145" s="108"/>
      <c r="B145" s="103"/>
      <c r="C145" s="103"/>
      <c r="D145" s="103"/>
      <c r="E145" s="103"/>
      <c r="F145" s="103"/>
      <c r="G145" s="103"/>
      <c r="H145" s="104"/>
    </row>
    <row r="146" spans="1:8" ht="13.5" x14ac:dyDescent="0.2">
      <c r="A146" s="137"/>
      <c r="B146" s="137"/>
      <c r="C146" s="137"/>
      <c r="D146" s="137"/>
      <c r="E146" s="137"/>
      <c r="F146" s="137"/>
      <c r="G146" s="137"/>
      <c r="H146" s="137"/>
    </row>
    <row r="147" spans="1:8" ht="13.5" x14ac:dyDescent="0.2">
      <c r="A147" s="137"/>
      <c r="B147" s="137"/>
      <c r="C147" s="137"/>
      <c r="D147" s="137"/>
      <c r="E147" s="137"/>
      <c r="F147" s="137"/>
      <c r="G147" s="137"/>
      <c r="H147" s="137"/>
    </row>
    <row r="148" spans="1:8" ht="13.5" x14ac:dyDescent="0.2">
      <c r="A148" s="136"/>
      <c r="B148" s="136"/>
      <c r="C148" s="136"/>
      <c r="D148" s="136"/>
      <c r="E148" s="136"/>
      <c r="F148" s="136"/>
      <c r="G148" s="136"/>
      <c r="H148" s="136"/>
    </row>
    <row r="149" spans="1:8" x14ac:dyDescent="0.2">
      <c r="A149" s="138"/>
      <c r="B149" s="138"/>
      <c r="C149" s="138"/>
      <c r="D149" s="138"/>
      <c r="E149" s="138"/>
      <c r="F149" s="138"/>
      <c r="G149" s="138"/>
      <c r="H149" s="138"/>
    </row>
    <row r="150" spans="1:8" x14ac:dyDescent="0.2">
      <c r="A150" s="138"/>
      <c r="B150" s="138"/>
      <c r="C150" s="138"/>
      <c r="D150" s="138"/>
      <c r="E150" s="138"/>
      <c r="F150" s="138"/>
      <c r="G150" s="138"/>
      <c r="H150" s="138"/>
    </row>
    <row r="151" spans="1:8" ht="13.5" x14ac:dyDescent="0.2">
      <c r="A151" s="136"/>
      <c r="B151" s="136"/>
      <c r="C151" s="136"/>
      <c r="D151" s="136"/>
      <c r="E151" s="136"/>
      <c r="F151" s="136"/>
      <c r="G151" s="136"/>
      <c r="H151" s="136"/>
    </row>
    <row r="152" spans="1:8" ht="13.5" x14ac:dyDescent="0.2">
      <c r="A152" s="136"/>
      <c r="B152" s="136"/>
      <c r="C152" s="136"/>
      <c r="D152" s="136"/>
      <c r="E152" s="136"/>
      <c r="F152" s="136"/>
      <c r="G152" s="136"/>
      <c r="H152" s="136"/>
    </row>
    <row r="153" spans="1:8" ht="13.5" x14ac:dyDescent="0.2">
      <c r="A153" s="136"/>
      <c r="B153" s="136"/>
      <c r="C153" s="136"/>
      <c r="D153" s="136"/>
      <c r="E153" s="136"/>
      <c r="F153" s="136"/>
      <c r="G153" s="136"/>
      <c r="H153" s="136"/>
    </row>
    <row r="154" spans="1:8" ht="13.5" x14ac:dyDescent="0.2">
      <c r="A154" s="136"/>
      <c r="B154" s="136"/>
      <c r="C154" s="136"/>
      <c r="D154" s="136"/>
      <c r="E154" s="136"/>
      <c r="F154" s="136"/>
      <c r="G154" s="136"/>
      <c r="H154" s="136"/>
    </row>
    <row r="155" spans="1:8" ht="13.5" x14ac:dyDescent="0.2">
      <c r="A155" s="136"/>
      <c r="B155" s="136"/>
      <c r="C155" s="136"/>
      <c r="D155" s="136"/>
      <c r="E155" s="136"/>
      <c r="F155" s="136"/>
      <c r="G155" s="136"/>
      <c r="H155" s="136"/>
    </row>
    <row r="156" spans="1:8" ht="13.5" x14ac:dyDescent="0.2">
      <c r="A156" s="136"/>
      <c r="B156" s="136"/>
      <c r="C156" s="136"/>
      <c r="D156" s="136"/>
      <c r="E156" s="136"/>
      <c r="F156" s="136"/>
      <c r="G156" s="136"/>
      <c r="H156" s="136"/>
    </row>
    <row r="157" spans="1:8" x14ac:dyDescent="0.2">
      <c r="A157" s="119"/>
      <c r="B157" s="122"/>
      <c r="C157" s="122"/>
      <c r="D157" s="116"/>
      <c r="E157" s="116"/>
      <c r="F157" s="116"/>
      <c r="G157" s="116"/>
      <c r="H157" s="116"/>
    </row>
  </sheetData>
  <mergeCells count="84">
    <mergeCell ref="G6:H6"/>
    <mergeCell ref="A9:C9"/>
    <mergeCell ref="A47:C47"/>
    <mergeCell ref="A6:C7"/>
    <mergeCell ref="D6:D7"/>
    <mergeCell ref="E6:E7"/>
    <mergeCell ref="F6:F7"/>
    <mergeCell ref="A24:C24"/>
    <mergeCell ref="A39:C39"/>
    <mergeCell ref="A40:C40"/>
    <mergeCell ref="A43:C43"/>
    <mergeCell ref="A45:C45"/>
    <mergeCell ref="A64:C64"/>
    <mergeCell ref="A48:C48"/>
    <mergeCell ref="A49:C49"/>
    <mergeCell ref="A50:C50"/>
    <mergeCell ref="A51:C51"/>
    <mergeCell ref="A56:C56"/>
    <mergeCell ref="A57:C57"/>
    <mergeCell ref="A58:C58"/>
    <mergeCell ref="A59:C59"/>
    <mergeCell ref="A60:C60"/>
    <mergeCell ref="A61:C61"/>
    <mergeCell ref="A63:C63"/>
    <mergeCell ref="A88:C88"/>
    <mergeCell ref="A67:C67"/>
    <mergeCell ref="A68:C68"/>
    <mergeCell ref="A69:C69"/>
    <mergeCell ref="A72:C72"/>
    <mergeCell ref="A74:C74"/>
    <mergeCell ref="A75:C75"/>
    <mergeCell ref="A76:C76"/>
    <mergeCell ref="A79:C79"/>
    <mergeCell ref="A83:C83"/>
    <mergeCell ref="A85:C85"/>
    <mergeCell ref="A87:C87"/>
    <mergeCell ref="A104:C104"/>
    <mergeCell ref="A89:C89"/>
    <mergeCell ref="A90:C90"/>
    <mergeCell ref="A91:C91"/>
    <mergeCell ref="A92:C92"/>
    <mergeCell ref="A93:C93"/>
    <mergeCell ref="A94:C94"/>
    <mergeCell ref="A95:C95"/>
    <mergeCell ref="A96:C96"/>
    <mergeCell ref="A99:C99"/>
    <mergeCell ref="A101:C101"/>
    <mergeCell ref="A103:C103"/>
    <mergeCell ref="A122:C122"/>
    <mergeCell ref="A105:C105"/>
    <mergeCell ref="A106:C106"/>
    <mergeCell ref="A107:C107"/>
    <mergeCell ref="A108:C108"/>
    <mergeCell ref="A109:C109"/>
    <mergeCell ref="A110:C110"/>
    <mergeCell ref="A113:C113"/>
    <mergeCell ref="A114:C114"/>
    <mergeCell ref="A117:C117"/>
    <mergeCell ref="A118:C118"/>
    <mergeCell ref="A121:C121"/>
    <mergeCell ref="A136:H136"/>
    <mergeCell ref="A123:C123"/>
    <mergeCell ref="A124:C124"/>
    <mergeCell ref="A127:H127"/>
    <mergeCell ref="A128:H128"/>
    <mergeCell ref="A129:H129"/>
    <mergeCell ref="A130:H130"/>
    <mergeCell ref="A131:H131"/>
    <mergeCell ref="A132:H132"/>
    <mergeCell ref="A133:H133"/>
    <mergeCell ref="A134:H134"/>
    <mergeCell ref="A135:H135"/>
    <mergeCell ref="A156:H156"/>
    <mergeCell ref="A137:G137"/>
    <mergeCell ref="A146:H146"/>
    <mergeCell ref="A147:H147"/>
    <mergeCell ref="A148:H148"/>
    <mergeCell ref="A149:H149"/>
    <mergeCell ref="A150:H150"/>
    <mergeCell ref="A151:H151"/>
    <mergeCell ref="A152:H152"/>
    <mergeCell ref="A153:H153"/>
    <mergeCell ref="A154:H154"/>
    <mergeCell ref="A155:H155"/>
  </mergeCells>
  <printOptions horizontalCentered="1" verticalCentered="1"/>
  <pageMargins left="0.7" right="0.7" top="0" bottom="0" header="0.3" footer="0.3"/>
  <pageSetup paperSize="5" scale="4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6" ma:contentTypeDescription="Crear nuevo documento." ma:contentTypeScope="" ma:versionID="833456873f7c6abc4df94d0407d57c09">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ddde179ebb2a3c03355eea842ef0b966"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Props1.xml><?xml version="1.0" encoding="utf-8"?>
<ds:datastoreItem xmlns:ds="http://schemas.openxmlformats.org/officeDocument/2006/customXml" ds:itemID="{7B607D5E-A68E-4EA3-827A-B0C8888CEF73}">
  <ds:schemaRefs>
    <ds:schemaRef ds:uri="http://schemas.microsoft.com/sharepoint/v3/contenttype/forms"/>
  </ds:schemaRefs>
</ds:datastoreItem>
</file>

<file path=customXml/itemProps2.xml><?xml version="1.0" encoding="utf-8"?>
<ds:datastoreItem xmlns:ds="http://schemas.openxmlformats.org/officeDocument/2006/customXml" ds:itemID="{DD23A9D9-2770-4967-9680-6F83882EFE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EF95C3-7F44-49DB-9881-C6B996532CA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8489dc2-50cf-493e-a704-cb1420394a7d"/>
    <ds:schemaRef ds:uri="244e2f5b-9846-4671-8ae8-9e2b684eca7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RM Mayo 2022</vt:lpstr>
      <vt:lpstr>'RM Mayo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ctavarez</dc:creator>
  <cp:lastModifiedBy>Cinthia Tavarez</cp:lastModifiedBy>
  <dcterms:created xsi:type="dcterms:W3CDTF">2022-06-10T20:01:16Z</dcterms:created>
  <dcterms:modified xsi:type="dcterms:W3CDTF">2022-06-10T20:23:27Z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0x010100D4983F033EC1A74591962596A1C6179F</vt:lpwstr>
  </property>
</Properties>
</file>